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6 Southeast Los Angeles\"/>
    </mc:Choice>
  </mc:AlternateContent>
  <bookViews>
    <workbookView xWindow="0" yWindow="690" windowWidth="28635" windowHeight="9075" tabRatio="747"/>
  </bookViews>
  <sheets>
    <sheet name="Summary" sheetId="41" r:id="rId1"/>
    <sheet name="ddConsortia" sheetId="42" state="hidden" r:id="rId2"/>
    <sheet name="Cerritos" sheetId="39" r:id="rId3"/>
    <sheet name="BUSD" sheetId="61" r:id="rId4"/>
    <sheet name="ABC" sheetId="43" r:id="rId5"/>
    <sheet name="NLM" sheetId="44" r:id="rId6"/>
    <sheet name="DAS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4">#REF!</definedName>
    <definedName name="ddConsortia" localSheetId="3">#REF!</definedName>
    <definedName name="ddConsortia" localSheetId="6">#REF!</definedName>
    <definedName name="ddConsortia" localSheetId="1">[1]Census!$A$2:$A$71</definedName>
    <definedName name="ddConsortia" localSheetId="5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4">ABC!$A$1:$AB$72</definedName>
    <definedName name="_xlnm.Print_Area" localSheetId="3">BUSD!$A$1:$AB$72</definedName>
    <definedName name="_xlnm.Print_Area" localSheetId="2">Cerritos!$A$1:$AB$72</definedName>
    <definedName name="_xlnm.Print_Area" localSheetId="6">DAS!$A$1:$AB$72</definedName>
    <definedName name="_xlnm.Print_Area" localSheetId="5">NLM!$A$1:$AB$72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7">Sheet6!$A$1:$AB$72</definedName>
    <definedName name="_xlnm.Print_Area" localSheetId="8">Sheet7!$A$1:$AB$72</definedName>
    <definedName name="_xlnm.Print_Area" localSheetId="9">Sheet8!$A$1:$AB$72</definedName>
    <definedName name="_xlnm.Print_Area" localSheetId="10">Sheet9!$A$1:$AB$72</definedName>
    <definedName name="_xlnm.Print_Area" localSheetId="0">Summary!$A$1:$AB$71</definedName>
    <definedName name="tblDemographics" localSheetId="4">#REF!</definedName>
    <definedName name="tblDemographics" localSheetId="3">#REF!</definedName>
    <definedName name="tblDemographics" localSheetId="6">#REF!</definedName>
    <definedName name="tblDemographics" localSheetId="5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<sst xmlns="http://schemas.openxmlformats.org/spreadsheetml/2006/main" count="1274" uniqueCount="123">
  <si>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</si>
  <si>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</si>
  <si>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</si>
  <si>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</si>
  <si>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</si>
  <si>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</si>
  <si>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</si>
  <si>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</si>
  <si>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</si>
  <si>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</si>
  <si>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</si>
  <si>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</si>
  <si>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</si>
  <si>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</si>
  <si>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</si>
  <si>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</si>
  <si>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</si>
  <si>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</si>
  <si>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</si>
  <si>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</si>
  <si>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</si>
  <si>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</si>
  <si>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</si>
  <si>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</si>
  <si>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</si>
  <si>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</si>
  <si>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</si>
  <si>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</si>
  <si>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</si>
  <si>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</si>
  <si>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</si>
  <si>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</si>
  <si>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</si>
  <si>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</si>
  <si>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</si>
  <si>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</si>
  <si>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</si>
  <si>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</si>
  <si>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</si>
  <si>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</si>
  <si>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</si>
  <si>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</si>
  <si>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</si>
  <si>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</si>
  <si>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</si>
  <si>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</si>
  <si>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</si>
  <si>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</si>
  <si>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</si>
  <si>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</si>
  <si>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</si>
  <si>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</si>
  <si>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</si>
  <si>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</si>
  <si>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</si>
  <si>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</si>
  <si>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</si>
  <si>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</si>
  <si>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</si>
  <si>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</si>
  <si>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</si>
  <si>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</si>
  <si>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</si>
  <si>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</si>
  <si>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</si>
  <si>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</si>
  <si>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</si>
  <si>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</si>
  <si>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</si>
  <si>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</si>
  <si>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</si>
  <si>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</si>
  <si>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</si>
  <si>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</si>
  <si>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</si>
  <si>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</si>
  <si>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</si>
  <si>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</si>
  <si>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</si>
  <si>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</si>
  <si>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</si>
  <si>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</si>
  <si>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</si>
  <si>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</si>
  <si>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</si>
  <si>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</si>
  <si>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</si>
  <si>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</si>
  <si>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</si>
  <si>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</si>
  <si>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</si>
  <si>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</si>
  <si>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</si>
  <si>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</si>
  <si>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</si>
  <si>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</si>
  <si>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</si>
  <si>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</si>
  <si>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</si>
  <si>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</si>
  <si>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</si>
  <si>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</si>
  <si>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</si>
  <si>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</si>
  <si>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</si>
  <si>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</si>
  <si>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</si>
  <si>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</si>
  <si>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</si>
  <si>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</si>
  <si>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</si>
  <si>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</si>
  <si>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</si>
  <si>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</si>
  <si>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</si>
  <si>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</si>
  <si>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</si>
  <si>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</si>
  <si>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Cerritos Community College</t>
  </si>
  <si>
    <t>Bellfower Unified School District</t>
  </si>
  <si>
    <t>ABC Adult School</t>
  </si>
  <si>
    <t>Norwalk La Mirada Adult School</t>
  </si>
  <si>
    <t>Downey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</si>
</sst>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E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8632812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9</v>
      </c>
      <c r="D11" s="152" t="s">
        <v>16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5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59"/>
      <c r="D15" s="159"/>
      <c r="F15" s="160" t="s">
        <v>81</v>
      </c>
      <c r="G15" s="161"/>
      <c r="H15" s="162"/>
      <c r="I15" s="41"/>
      <c r="J15" s="163" t="s">
        <v>82</v>
      </c>
      <c r="K15" s="164"/>
      <c r="L15" s="165"/>
      <c r="M15" s="41"/>
      <c r="N15" s="163" t="s">
        <v>2</v>
      </c>
      <c r="O15" s="164"/>
      <c r="P15" s="165"/>
      <c r="Q15" s="41"/>
      <c r="R15" s="156" t="s">
        <v>3</v>
      </c>
      <c r="S15" s="41"/>
      <c r="T15" s="156" t="s">
        <v>6</v>
      </c>
      <c r="U15" s="41"/>
      <c r="V15" s="156" t="s">
        <v>4</v>
      </c>
      <c r="W15" s="41"/>
      <c r="X15" s="156" t="s">
        <v>7</v>
      </c>
      <c r="Y15" s="41"/>
      <c r="Z15" s="156" t="s">
        <v>0</v>
      </c>
      <c r="AA15" s="42"/>
    </row>
    <row r="16" spans="1:35" ht="5.15" customHeight="1" x14ac:dyDescent="0.6">
      <c r="A16" s="10"/>
      <c r="B16" s="40"/>
      <c r="C16" s="159"/>
      <c r="D16" s="159"/>
      <c r="F16" s="43"/>
      <c r="J16" s="166"/>
      <c r="K16" s="167"/>
      <c r="L16" s="168"/>
      <c r="N16" s="166"/>
      <c r="O16" s="167"/>
      <c r="P16" s="168"/>
      <c r="R16" s="157"/>
      <c r="T16" s="157"/>
      <c r="V16" s="157"/>
      <c r="X16" s="157"/>
      <c r="Z16" s="157"/>
      <c r="AA16" s="42"/>
    </row>
    <row r="17" spans="1:35" s="45" customFormat="1" ht="29.15" customHeight="1" thickBot="1" x14ac:dyDescent="0.75">
      <c r="B17" s="46"/>
      <c r="C17" s="159"/>
      <c r="D17" s="159"/>
      <c r="E17" s="41"/>
      <c r="F17" s="47" t="s">
        <v>1</v>
      </c>
      <c r="G17" s="41"/>
      <c r="H17" s="47" t="s">
        <v>89</v>
      </c>
      <c r="J17" s="169"/>
      <c r="K17" s="170"/>
      <c r="L17" s="171"/>
      <c r="N17" s="169"/>
      <c r="O17" s="170"/>
      <c r="P17" s="171"/>
      <c r="R17" s="158"/>
      <c r="T17" s="158"/>
      <c r="V17" s="158"/>
      <c r="X17" s="158"/>
      <c r="Z17" s="158"/>
      <c r="AA17" s="48"/>
      <c r="AB17" s="41"/>
    </row>
    <row r="18" spans="1:35" s="16" customFormat="1" ht="5.1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49999999999999" customHeight="1" x14ac:dyDescent="0.6">
      <c r="A19" s="19"/>
      <c r="B19" s="51"/>
      <c r="C19" s="52" t="s">
        <v>91</v>
      </c>
      <c r="D19" s="53"/>
      <c r="E19" s="21"/>
      <c r="F19" s="130">
        <f>SUM(Cerritos!F21,BUSD!F21,ABC!F21,NLM!F21,DAS!F21,Sheet6!F21,Sheet7!F21,Sheet8!F21,Sheet9!F21,Sheet10!F21,Sheet11!F21,Sheet12!F21,Sheet13!F21,Sheet14!F21,Sheet15!F21,Sheet16!F21,Sheet17!F21,Sheet18!F21,Sheet19!F21,Sheet20!F21)</f>
        <v>1666765</v>
      </c>
      <c r="G19" s="54"/>
      <c r="H19" s="130">
        <f>SUM(Cerritos!H21,BUSD!H21,ABC!H21,NLM!H21,DAS!H21,Sheet6!H21,Sheet7!H21,Sheet8!H21,Sheet9!H21,Sheet10!H21,Sheet11!H21,Sheet12!H21,Sheet13!H21,Sheet14!H21,Sheet15!H21,Sheet16!H21,Sheet17!H21,Sheet18!H21,Sheet19!H21,Sheet20!H21)</f>
        <v>364972</v>
      </c>
      <c r="I19" s="54"/>
      <c r="J19" s="147">
        <f>SUM(Cerritos!J21,BUSD!J21,ABC!J21,NLM!J21,DAS!J21,Sheet6!J21,Sheet7!J21,Sheet8!J21,Sheet9!J21,Sheet10!J21,Sheet11!J21,Sheet12!J21,Sheet13!J21,Sheet14!J21,Sheet15!J21,Sheet16!J21,Sheet17!J21,Sheet18!J21,Sheet19!J21,Sheet20!J21)</f>
        <v>661951</v>
      </c>
      <c r="K19" s="148"/>
      <c r="L19" s="149"/>
      <c r="M19" s="54"/>
      <c r="N19" s="147">
        <f>SUM(Cerritos!N21,BUSD!N21,ABC!N21,NLM!N21,DAS!N21,Sheet6!N21,Sheet7!N21,Sheet8!N21,Sheet9!N21,Sheet10!N21,Sheet11!N21,Sheet12!N21,Sheet13!N21,Sheet14!N21,Sheet15!N21,Sheet16!N21,Sheet17!N21,Sheet18!N21,Sheet19!N21,Sheet20!N21)</f>
        <v>0</v>
      </c>
      <c r="O19" s="148"/>
      <c r="P19" s="149"/>
      <c r="Q19" s="54"/>
      <c r="R19" s="130">
        <f>SUM(Cerritos!R21,BUSD!R21,ABC!R21,NLM!R21,DAS!R21,Sheet6!R21,Sheet7!R21,Sheet8!R21,Sheet9!R21,Sheet10!R21,Sheet11!R21,Sheet12!R21,Sheet13!R21,Sheet14!R21,Sheet15!R21,Sheet16!R21,Sheet17!R21,Sheet18!R21,Sheet19!R21,Sheet20!R21)</f>
        <v>192345</v>
      </c>
      <c r="S19" s="54"/>
      <c r="T19" s="130">
        <f>SUM(Cerritos!T21,BUSD!T21,ABC!T21,NLM!T21,DAS!T21,Sheet6!T21,Sheet7!T21,Sheet8!T21,Sheet9!T21,Sheet10!T21,Sheet11!T21,Sheet12!T21,Sheet13!T21,Sheet14!T21,Sheet15!T21,Sheet16!T21,Sheet17!T21,Sheet18!T21,Sheet19!T21,Sheet20!T21)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SUM(Cerritos!V21,BUSD!V21,ABC!V21,NLM!V21,DAS!V21,Sheet6!V21,Sheet7!V21,Sheet8!V21,Sheet9!V21,Sheet10!V21,Sheet11!V21,Sheet12!V21,Sheet13!V21,Sheet14!V21,Sheet15!V21,Sheet16!V21,Sheet17!V21,Sheet18!V21,Sheet19!V21,Sheet20!V21)</f>
        <v>634589</v>
      </c>
      <c r="W19" s="54"/>
      <c r="X19" s="130">
        <f>SUM(Cerritos!X21,BUSD!X21,ABC!X21,NLM!X21,DAS!X21,Sheet6!X21,Sheet7!X21,Sheet8!X21,Sheet9!X21,Sheet10!X21,Sheet11!X21,Sheet12!X21,Sheet13!X21,Sheet14!X21,Sheet15!X21,Sheet16!X21,Sheet17!X21,Sheet18!X21,Sheet19!X21,Sheet20!X21)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3520622</v>
      </c>
      <c r="AA19" s="56"/>
      <c r="AB19" s="57"/>
    </row>
    <row r="20" spans="1:35" ht="5.1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49999999999999" customHeight="1" x14ac:dyDescent="0.6">
      <c r="A21" s="19"/>
      <c r="B21" s="51"/>
      <c r="C21" s="52" t="s">
        <v>94</v>
      </c>
      <c r="D21" s="53"/>
      <c r="E21" s="21"/>
      <c r="F21" s="130">
        <f>SUM(Cerritos!F23,BUSD!F23,ABC!F23,NLM!F23,DAS!F23,Sheet6!F23,Sheet7!F23,Sheet8!F23,Sheet9!F23,Sheet10!F23,Sheet11!F23,Sheet12!F23,Sheet13!F23,Sheet14!F23,Sheet15!F23,Sheet16!F23,Sheet17!F23,Sheet18!F23,Sheet19!F23,Sheet20!F23)</f>
        <v>3811051</v>
      </c>
      <c r="G21" s="54"/>
      <c r="H21" s="130">
        <f>SUM(Cerritos!H23,BUSD!H23,ABC!H23,NLM!H23,DAS!H23,Sheet6!H23,Sheet7!H23,Sheet8!H23,Sheet9!H23,Sheet10!H23,Sheet11!H23,Sheet12!H23,Sheet13!H23,Sheet14!H23,Sheet15!H23,Sheet16!H23,Sheet17!H23,Sheet18!H23,Sheet19!H23,Sheet20!H23)</f>
        <v>590964</v>
      </c>
      <c r="I21" s="54"/>
      <c r="J21" s="147">
        <f>SUM(Cerritos!J23,BUSD!J23,ABC!J23,NLM!J23,DAS!J23,Sheet6!J23,Sheet7!J23,Sheet8!J23,Sheet9!J23,Sheet10!J23,Sheet11!J23,Sheet12!J23,Sheet13!J23,Sheet14!J23,Sheet15!J23,Sheet16!J23,Sheet17!J23,Sheet18!J23,Sheet19!J23,Sheet20!J23)</f>
        <v>917217</v>
      </c>
      <c r="K21" s="148"/>
      <c r="L21" s="149"/>
      <c r="M21" s="54"/>
      <c r="N21" s="147">
        <f>SUM(Cerritos!N23,BUSD!N23,ABC!N23,NLM!N23,DAS!N23,Sheet6!N23,Sheet7!N23,Sheet8!N23,Sheet9!N23,Sheet10!N23,Sheet11!N23,Sheet12!N23,Sheet13!N23,Sheet14!N23,Sheet15!N23,Sheet16!N23,Sheet17!N23,Sheet18!N23,Sheet19!N23,Sheet20!N23)</f>
        <v>0</v>
      </c>
      <c r="O21" s="148"/>
      <c r="P21" s="149"/>
      <c r="Q21" s="54"/>
      <c r="R21" s="130">
        <f>SUM(Cerritos!R23,BUSD!R23,ABC!R23,NLM!R23,DAS!R23,Sheet6!R23,Sheet7!R23,Sheet8!R23,Sheet9!R23,Sheet10!R23,Sheet11!R23,Sheet12!R23,Sheet13!R23,Sheet14!R23,Sheet15!R23,Sheet16!R23,Sheet17!R23,Sheet18!R23,Sheet19!R23,Sheet20!R23)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SUM(Cerritos!T23,BUSD!T23,ABC!T23,NLM!T23,DAS!T23,Sheet6!T23,Sheet7!T23,Sheet8!T23,Sheet9!T23,Sheet10!T23,Sheet11!T23,Sheet12!T23,Sheet13!T23,Sheet14!T23,Sheet15!T23,Sheet16!T23,Sheet17!T23,Sheet18!T23,Sheet19!T23,Sheet20!T23)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SUM(Cerritos!V23,BUSD!V23,ABC!V23,NLM!V23,DAS!V23,Sheet6!V23,Sheet7!V23,Sheet8!V23,Sheet9!V23,Sheet10!V23,Sheet11!V23,Sheet12!V23,Sheet13!V23,Sheet14!V23,Sheet15!V23,Sheet16!V23,Sheet17!V23,Sheet18!V23,Sheet19!V23,Sheet20!V23)</f>
        <v>278028</v>
      </c>
      <c r="W21" s="54"/>
      <c r="X21" s="130">
        <f>SUM(Cerritos!X23,BUSD!X23,ABC!X23,NLM!X23,DAS!X23,Sheet6!X23,Sheet7!X23,Sheet8!X23,Sheet9!X23,Sheet10!X23,Sheet11!X23,Sheet12!X23,Sheet13!X23,Sheet14!X23,Sheet15!X23,Sheet16!X23,Sheet17!X23,Sheet18!X23,Sheet19!X23,Sheet20!X23)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5597260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52" t="s">
        <v>112</v>
      </c>
      <c r="D23" s="53"/>
      <c r="E23" s="21"/>
      <c r="F23" s="130">
        <f>SUM(Cerritos!F25,BUSD!F25,ABC!F25,NLM!F25,DAS!F25,Sheet6!F25,Sheet7!F25,Sheet8!F25,Sheet9!F25,Sheet10!F25,Sheet11!F25,Sheet12!F25,Sheet13!F25,Sheet14!F25,Sheet15!F25,Sheet16!F25,Sheet17!F25,Sheet18!F25,Sheet19!F25,Sheet20!F25)</f>
        <v>991260</v>
      </c>
      <c r="G23" s="54"/>
      <c r="H23" s="130">
        <f>SUM(Cerritos!H25,BUSD!H25,ABC!H25,NLM!H25,DAS!H25,Sheet6!H25,Sheet7!H25,Sheet8!H25,Sheet9!H25,Sheet10!H25,Sheet11!H25,Sheet12!H25,Sheet13!H25,Sheet14!H25,Sheet15!H25,Sheet16!H25,Sheet17!H25,Sheet18!H25,Sheet19!H25,Sheet20!H25)</f>
        <v>19742</v>
      </c>
      <c r="I23" s="54"/>
      <c r="J23" s="147">
        <f>SUM(Cerritos!J25,BUSD!J25,ABC!J25,NLM!J25,DAS!J25,Sheet6!J25,Sheet7!J25,Sheet8!J25,Sheet9!J25,Sheet10!J25,Sheet11!J25,Sheet12!J25,Sheet13!J25,Sheet14!J25,Sheet15!J25,Sheet16!J25,Sheet17!J25,Sheet18!J25,Sheet19!J25,Sheet20!J25)</f>
        <v>0</v>
      </c>
      <c r="K23" s="148"/>
      <c r="L23" s="149"/>
      <c r="M23" s="54"/>
      <c r="N23" s="147">
        <f>SUM(Cerritos!N25,BUSD!N25,ABC!N25,NLM!N25,DAS!N25,Sheet6!N25,Sheet7!N25,Sheet8!N25,Sheet9!N25,Sheet10!N25,Sheet11!N25,Sheet12!N25,Sheet13!N25,Sheet14!N25,Sheet15!N25,Sheet16!N25,Sheet17!N25,Sheet18!N25,Sheet19!N25,Sheet20!N25)</f>
        <v>15000</v>
      </c>
      <c r="O23" s="148"/>
      <c r="P23" s="149"/>
      <c r="Q23" s="54"/>
      <c r="R23" s="130">
        <f>SUM(Cerritos!R25,BUSD!R25,ABC!R25,NLM!R25,DAS!R25,Sheet6!R25,Sheet7!R25,Sheet8!R25,Sheet9!R25,Sheet10!R25,Sheet11!R25,Sheet12!R25,Sheet13!R25,Sheet14!R25,Sheet15!R25,Sheet16!R25,Sheet17!R25,Sheet18!R25,Sheet19!R25,Sheet20!R25)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SUM(Cerritos!T25,BUSD!T25,ABC!T25,NLM!T25,DAS!T25,Sheet6!T25,Sheet7!T25,Sheet8!T25,Sheet9!T25,Sheet10!T25,Sheet11!T25,Sheet12!T25,Sheet13!T25,Sheet14!T25,Sheet15!T25,Sheet16!T25,Sheet17!T25,Sheet18!T25,Sheet19!T25,Sheet20!T25)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SUM(Cerritos!V25,BUSD!V25,ABC!V25,NLM!V25,DAS!V25,Sheet6!V25,Sheet7!V25,Sheet8!V25,Sheet9!V25,Sheet10!V25,Sheet11!V25,Sheet12!V25,Sheet13!V25,Sheet14!V25,Sheet15!V25,Sheet16!V25,Sheet17!V25,Sheet18!V25,Sheet19!V25,Sheet20!V25)</f>
        <v>68305</v>
      </c>
      <c r="W23" s="54"/>
      <c r="X23" s="130">
        <f>SUM(Cerritos!X25,BUSD!X25,ABC!X25,NLM!X25,DAS!X25,Sheet6!X25,Sheet7!X25,Sheet8!X25,Sheet9!X25,Sheet10!X25,Sheet11!X25,Sheet12!X25,Sheet13!X25,Sheet14!X25,Sheet15!X25,Sheet16!X25,Sheet17!X25,Sheet18!X25,Sheet19!X25,Sheet20!X25)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1094307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52" t="s">
        <v>113</v>
      </c>
      <c r="D25" s="53"/>
      <c r="E25" s="21"/>
      <c r="F25" s="130">
        <f>SUM(Cerritos!F27,BUSD!F27,ABC!F27,NLM!F27,DAS!F27,Sheet6!F27,Sheet7!F27,Sheet8!F27,Sheet9!F27,Sheet10!F27,Sheet11!F27,Sheet12!F27,Sheet13!F27,Sheet14!F27,Sheet15!F27,Sheet16!F27,Sheet17!F27,Sheet18!F27,Sheet19!F27,Sheet20!F27)</f>
        <v>262640</v>
      </c>
      <c r="G25" s="54"/>
      <c r="H25" s="130">
        <f>SUM(Cerritos!H27,BUSD!H27,ABC!H27,NLM!H27,DAS!H27,Sheet6!H27,Sheet7!H27,Sheet8!H27,Sheet9!H27,Sheet10!H27,Sheet11!H27,Sheet12!H27,Sheet13!H27,Sheet14!H27,Sheet15!H27,Sheet16!H27,Sheet17!H27,Sheet18!H27,Sheet19!H27,Sheet20!H27)</f>
        <v>98343</v>
      </c>
      <c r="I25" s="54"/>
      <c r="J25" s="147">
        <f>SUM(Cerritos!J27,BUSD!J27,ABC!J27,NLM!J27,DAS!J27,Sheet6!J27,Sheet7!J27,Sheet8!J27,Sheet9!J27,Sheet10!J27,Sheet11!J27,Sheet12!J27,Sheet13!J27,Sheet14!J27,Sheet15!J27,Sheet16!J27,Sheet17!J27,Sheet18!J27,Sheet19!J27,Sheet20!J27)</f>
        <v>0</v>
      </c>
      <c r="K25" s="148"/>
      <c r="L25" s="149"/>
      <c r="M25" s="54"/>
      <c r="N25" s="147">
        <f>SUM(Cerritos!N27,BUSD!N27,ABC!N27,NLM!N27,DAS!N27,Sheet6!N27,Sheet7!N27,Sheet8!N27,Sheet9!N27,Sheet10!N27,Sheet11!N27,Sheet12!N27,Sheet13!N27,Sheet14!N27,Sheet15!N27,Sheet16!N27,Sheet17!N27,Sheet18!N27,Sheet19!N27,Sheet20!N27)</f>
        <v>0</v>
      </c>
      <c r="O25" s="148"/>
      <c r="P25" s="149"/>
      <c r="Q25" s="54"/>
      <c r="R25" s="130">
        <f>SUM(Cerritos!R27,BUSD!R27,ABC!R27,NLM!R27,DAS!R27,Sheet6!R27,Sheet7!R27,Sheet8!R27,Sheet9!R27,Sheet10!R27,Sheet11!R27,Sheet12!R27,Sheet13!R27,Sheet14!R27,Sheet15!R27,Sheet16!R27,Sheet17!R27,Sheet18!R27,Sheet19!R27,Sheet20!R27)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SUM(Cerritos!T27,BUSD!T27,ABC!T27,NLM!T27,DAS!T27,Sheet6!T27,Sheet7!T27,Sheet8!T27,Sheet9!T27,Sheet10!T27,Sheet11!T27,Sheet12!T27,Sheet13!T27,Sheet14!T27,Sheet15!T27,Sheet16!T27,Sheet17!T27,Sheet18!T27,Sheet19!T27,Sheet20!T27)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SUM(Cerritos!V27,BUSD!V27,ABC!V27,NLM!V27,DAS!V27,Sheet6!V27,Sheet7!V27,Sheet8!V27,Sheet9!V27,Sheet10!V27,Sheet11!V27,Sheet12!V27,Sheet13!V27,Sheet14!V27,Sheet15!V27,Sheet16!V27,Sheet17!V27,Sheet18!V27,Sheet19!V27,Sheet20!V27)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SUM(Cerritos!X27,BUSD!X27,ABC!X27,NLM!X27,DAS!X27,Sheet6!X27,Sheet7!X27,Sheet8!X27,Sheet9!X27,Sheet10!X27,Sheet11!X27,Sheet12!X27,Sheet13!X27,Sheet14!X27,Sheet15!X27,Sheet16!X27,Sheet17!X27,Sheet18!X27,Sheet19!X27,Sheet20!X27)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360983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52" t="s">
        <v>114</v>
      </c>
      <c r="D27" s="53"/>
      <c r="E27" s="21"/>
      <c r="F27" s="130">
        <f>SUM(Cerritos!F29,BUSD!F29,ABC!F29,NLM!F29,DAS!F29,Sheet6!F29,Sheet7!F29,Sheet8!F29,Sheet9!F29,Sheet10!F29,Sheet11!F29,Sheet12!F29,Sheet13!F29,Sheet14!F29,Sheet15!F29,Sheet16!F29,Sheet17!F29,Sheet18!F29,Sheet19!F29,Sheet20!F29)</f>
        <v>597735</v>
      </c>
      <c r="G27" s="54"/>
      <c r="H27" s="130">
        <f>SUM(Cerritos!H29,BUSD!H29,ABC!H29,NLM!H29,DAS!H29,Sheet6!H29,Sheet7!H29,Sheet8!H29,Sheet9!H29,Sheet10!H29,Sheet11!H29,Sheet12!H29,Sheet13!H29,Sheet14!H29,Sheet15!H29,Sheet16!H29,Sheet17!H29,Sheet18!H29,Sheet19!H29,Sheet20!H29)</f>
        <v>39484</v>
      </c>
      <c r="I27" s="54"/>
      <c r="J27" s="147">
        <f>SUM(Cerritos!J29,BUSD!J29,ABC!J29,NLM!J29,DAS!J29,Sheet6!J29,Sheet7!J29,Sheet8!J29,Sheet9!J29,Sheet10!J29,Sheet11!J29,Sheet12!J29,Sheet13!J29,Sheet14!J29,Sheet15!J29,Sheet16!J29,Sheet17!J29,Sheet18!J29,Sheet19!J29,Sheet20!J29)</f>
        <v>0</v>
      </c>
      <c r="K27" s="148"/>
      <c r="L27" s="149"/>
      <c r="M27" s="54"/>
      <c r="N27" s="147">
        <f>SUM(Cerritos!N29,BUSD!N29,ABC!N29,NLM!N29,DAS!N29,Sheet6!N29,Sheet7!N29,Sheet8!N29,Sheet9!N29,Sheet10!N29,Sheet11!N29,Sheet12!N29,Sheet13!N29,Sheet14!N29,Sheet15!N29,Sheet16!N29,Sheet17!N29,Sheet18!N29,Sheet19!N29,Sheet20!N29)</f>
        <v>0</v>
      </c>
      <c r="O27" s="148"/>
      <c r="P27" s="149"/>
      <c r="Q27" s="54"/>
      <c r="R27" s="130">
        <f>SUM(Cerritos!R29,BUSD!R29,ABC!R29,NLM!R29,DAS!R29,Sheet6!R29,Sheet7!R29,Sheet8!R29,Sheet9!R29,Sheet10!R29,Sheet11!R29,Sheet12!R29,Sheet13!R29,Sheet14!R29,Sheet15!R29,Sheet16!R29,Sheet17!R29,Sheet18!R29,Sheet19!R29,Sheet20!R29)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SUM(Cerritos!T29,BUSD!T29,ABC!T29,NLM!T29,DAS!T29,Sheet6!T29,Sheet7!T29,Sheet8!T29,Sheet9!T29,Sheet10!T29,Sheet11!T29,Sheet12!T29,Sheet13!T29,Sheet14!T29,Sheet15!T29,Sheet16!T29,Sheet17!T29,Sheet18!T29,Sheet19!T29,Sheet20!T29)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SUM(Cerritos!V29,BUSD!V29,ABC!V29,NLM!V29,DAS!V29,Sheet6!V29,Sheet7!V29,Sheet8!V29,Sheet9!V29,Sheet10!V29,Sheet11!V29,Sheet12!V29,Sheet13!V29,Sheet14!V29,Sheet15!V29,Sheet16!V29,Sheet17!V29,Sheet18!V29,Sheet19!V29,Sheet20!V29)</f>
        <v>15901</v>
      </c>
      <c r="W27" s="54"/>
      <c r="X27" s="130">
        <f>SUM(Cerritos!X29,BUSD!X29,ABC!X29,NLM!X29,DAS!X29,Sheet6!X29,Sheet7!X29,Sheet8!X29,Sheet9!X29,Sheet10!X29,Sheet11!X29,Sheet12!X29,Sheet13!X29,Sheet14!X29,Sheet15!X29,Sheet16!X29,Sheet17!X29,Sheet18!X29,Sheet19!X29,Sheet20!X29)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653120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52" t="s">
        <v>115</v>
      </c>
      <c r="D29" s="53"/>
      <c r="E29" s="21"/>
      <c r="F29" s="130">
        <f>SUM(Cerritos!F31,BUSD!F31,ABC!F31,NLM!F31,DAS!F31,Sheet6!F31,Sheet7!F31,Sheet8!F31,Sheet9!F31,Sheet10!F31,Sheet11!F31,Sheet12!F31,Sheet13!F31,Sheet14!F31,Sheet15!F31,Sheet16!F31,Sheet17!F31,Sheet18!F31,Sheet19!F31,Sheet20!F31)</f>
        <v>3879884</v>
      </c>
      <c r="G29" s="54"/>
      <c r="H29" s="130">
        <f>SUM(Cerritos!H31,BUSD!H31,ABC!H31,NLM!H31,DAS!H31,Sheet6!H31,Sheet7!H31,Sheet8!H31,Sheet9!H31,Sheet10!H31,Sheet11!H31,Sheet12!H31,Sheet13!H31,Sheet14!H31,Sheet15!H31,Sheet16!H31,Sheet17!H31,Sheet18!H31,Sheet19!H31,Sheet20!H31)</f>
        <v>443513</v>
      </c>
      <c r="I29" s="54"/>
      <c r="J29" s="147">
        <f>SUM(Cerritos!J31,BUSD!J31,ABC!J31,NLM!J31,DAS!J31,Sheet6!J31,Sheet7!J31,Sheet8!J31,Sheet9!J31,Sheet10!J31,Sheet11!J31,Sheet12!J31,Sheet13!J31,Sheet14!J31,Sheet15!J31,Sheet16!J31,Sheet17!J31,Sheet18!J31,Sheet19!J31,Sheet20!J31)</f>
        <v>0</v>
      </c>
      <c r="K29" s="148"/>
      <c r="L29" s="149"/>
      <c r="M29" s="54"/>
      <c r="N29" s="147">
        <f>SUM(Cerritos!N31,BUSD!N31,ABC!N31,NLM!N31,DAS!N31,Sheet6!N31,Sheet7!N31,Sheet8!N31,Sheet9!N31,Sheet10!N31,Sheet11!N31,Sheet12!N31,Sheet13!N31,Sheet14!N31,Sheet15!N31,Sheet16!N31,Sheet17!N31,Sheet18!N31,Sheet19!N31,Sheet20!N31)</f>
        <v>222428</v>
      </c>
      <c r="O29" s="148"/>
      <c r="P29" s="149"/>
      <c r="Q29" s="54"/>
      <c r="R29" s="130">
        <f>SUM(Cerritos!R31,BUSD!R31,ABC!R31,NLM!R31,DAS!R31,Sheet6!R31,Sheet7!R31,Sheet8!R31,Sheet9!R31,Sheet10!R31,Sheet11!R31,Sheet12!R31,Sheet13!R31,Sheet14!R31,Sheet15!R31,Sheet16!R31,Sheet17!R31,Sheet18!R31,Sheet19!R31,Sheet20!R31)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SUM(Cerritos!T31,BUSD!T31,ABC!T31,NLM!T31,DAS!T31,Sheet6!T31,Sheet7!T31,Sheet8!T31,Sheet9!T31,Sheet10!T31,Sheet11!T31,Sheet12!T31,Sheet13!T31,Sheet14!T31,Sheet15!T31,Sheet16!T31,Sheet17!T31,Sheet18!T31,Sheet19!T31,Sheet20!T31)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SUM(Cerritos!V31,BUSD!V31,ABC!V31,NLM!V31,DAS!V31,Sheet6!V31,Sheet7!V31,Sheet8!V31,Sheet9!V31,Sheet10!V31,Sheet11!V31,Sheet12!V31,Sheet13!V31,Sheet14!V31,Sheet15!V31,Sheet16!V31,Sheet17!V31,Sheet18!V31,Sheet19!V31,Sheet20!V31)</f>
        <v>53011</v>
      </c>
      <c r="W29" s="54"/>
      <c r="X29" s="130">
        <f>SUM(Cerritos!X31,BUSD!X31,ABC!X31,NLM!X31,DAS!X31,Sheet6!X31,Sheet7!X31,Sheet8!X31,Sheet9!X31,Sheet10!X31,Sheet11!X31,Sheet12!X31,Sheet13!X31,Sheet14!X31,Sheet15!X31,Sheet16!X31,Sheet17!X31,Sheet18!X31,Sheet19!X31,Sheet20!X31)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4598836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52" t="s">
        <v>116</v>
      </c>
      <c r="D31" s="53"/>
      <c r="E31" s="21"/>
      <c r="F31" s="130">
        <f>SUM(Cerritos!F33,BUSD!F33,ABC!F33,NLM!F33,DAS!F33,Sheet6!F33,Sheet7!F33,Sheet8!F33,Sheet9!F33,Sheet10!F33,Sheet11!F33,Sheet12!F33,Sheet13!F33,Sheet14!F33,Sheet15!F33,Sheet16!F33,Sheet17!F33,Sheet18!F33,Sheet19!F33,Sheet20!F33)</f>
        <v>255960</v>
      </c>
      <c r="G31" s="54"/>
      <c r="H31" s="130">
        <f>SUM(Cerritos!H33,BUSD!H33,ABC!H33,NLM!H33,DAS!H33,Sheet6!H33,Sheet7!H33,Sheet8!H33,Sheet9!H33,Sheet10!H33,Sheet11!H33,Sheet12!H33,Sheet13!H33,Sheet14!H33,Sheet15!H33,Sheet16!H33,Sheet17!H33,Sheet18!H33,Sheet19!H33,Sheet20!H33)</f>
        <v>69226</v>
      </c>
      <c r="I31" s="54"/>
      <c r="J31" s="147">
        <f>SUM(Cerritos!J33,BUSD!J33,ABC!J33,NLM!J33,DAS!J33,Sheet6!J33,Sheet7!J33,Sheet8!J33,Sheet9!J33,Sheet10!J33,Sheet11!J33,Sheet12!J33,Sheet13!J33,Sheet14!J33,Sheet15!J33,Sheet16!J33,Sheet17!J33,Sheet18!J33,Sheet19!J33,Sheet20!J33)</f>
        <v>0</v>
      </c>
      <c r="K31" s="148"/>
      <c r="L31" s="149"/>
      <c r="M31" s="54"/>
      <c r="N31" s="147">
        <f>SUM(Cerritos!N33,BUSD!N33,ABC!N33,NLM!N33,DAS!N33,Sheet6!N33,Sheet7!N33,Sheet8!N33,Sheet9!N33,Sheet10!N33,Sheet11!N33,Sheet12!N33,Sheet13!N33,Sheet14!N33,Sheet15!N33,Sheet16!N33,Sheet17!N33,Sheet18!N33,Sheet19!N33,Sheet20!N33)</f>
        <v>0</v>
      </c>
      <c r="O31" s="148"/>
      <c r="P31" s="149"/>
      <c r="Q31" s="54"/>
      <c r="R31" s="130">
        <f>SUM(Cerritos!R33,BUSD!R33,ABC!R33,NLM!R33,DAS!R33,Sheet6!R33,Sheet7!R33,Sheet8!R33,Sheet9!R33,Sheet10!R33,Sheet11!R33,Sheet12!R33,Sheet13!R33,Sheet14!R33,Sheet15!R33,Sheet16!R33,Sheet17!R33,Sheet18!R33,Sheet19!R33,Sheet20!R33)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SUM(Cerritos!T33,BUSD!T33,ABC!T33,NLM!T33,DAS!T33,Sheet6!T33,Sheet7!T33,Sheet8!T33,Sheet9!T33,Sheet10!T33,Sheet11!T33,Sheet12!T33,Sheet13!T33,Sheet14!T33,Sheet15!T33,Sheet16!T33,Sheet17!T33,Sheet18!T33,Sheet19!T33,Sheet20!T33)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SUM(Cerritos!V33,BUSD!V33,ABC!V33,NLM!V33,DAS!V33,Sheet6!V33,Sheet7!V33,Sheet8!V33,Sheet9!V33,Sheet10!V33,Sheet11!V33,Sheet12!V33,Sheet13!V33,Sheet14!V33,Sheet15!V33,Sheet16!V33,Sheet17!V33,Sheet18!V33,Sheet19!V33,Sheet20!V33)</f>
        <v>236622</v>
      </c>
      <c r="W31" s="54"/>
      <c r="X31" s="130">
        <f>SUM(Cerritos!X33,BUSD!X33,ABC!X33,NLM!X33,DAS!X33,Sheet6!X33,Sheet7!X33,Sheet8!X33,Sheet9!X33,Sheet10!X33,Sheet11!X33,Sheet12!X33,Sheet13!X33,Sheet14!X33,Sheet15!X33,Sheet16!X33,Sheet17!X33,Sheet18!X33,Sheet19!X33,Sheet20!X33)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561808</v>
      </c>
      <c r="AA31" s="56"/>
      <c r="AB31" s="57"/>
    </row>
    <row r="32" spans="1:35" ht="5.15" customHeight="1" thickBot="1" x14ac:dyDescent="0.8">
      <c r="A32" s="13"/>
      <c r="B32" s="49"/>
      <c r="C32" s="172"/>
      <c r="D32" s="172"/>
      <c r="E32" s="14"/>
      <c r="F32" s="63"/>
      <c r="G32" s="10"/>
      <c r="H32" s="63"/>
      <c r="I32" s="10"/>
      <c r="J32" s="173"/>
      <c r="K32" s="173"/>
      <c r="L32" s="173"/>
      <c r="M32" s="10"/>
      <c r="N32" s="173"/>
      <c r="O32" s="173"/>
      <c r="P32" s="173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74" t="s">
        <v>0</v>
      </c>
      <c r="D33" s="175"/>
      <c r="E33" s="57"/>
      <c r="F33" s="132">
        <f>SUM(F19:F31)</f>
        <v>11465295</v>
      </c>
      <c r="G33" s="21"/>
      <c r="H33" s="132">
        <f>SUM(H19:H31)</f>
        <v>1626244</v>
      </c>
      <c r="I33" s="57"/>
      <c r="J33" s="176">
        <f>SUM(J19:L31)</f>
        <v>1579168</v>
      </c>
      <c r="K33" s="177"/>
      <c r="L33" s="178"/>
      <c r="M33" s="57"/>
      <c r="N33" s="179">
        <f>SUM(N19:P31)</f>
        <v>237428</v>
      </c>
      <c r="O33" s="180"/>
      <c r="P33" s="181"/>
      <c r="Q33" s="57"/>
      <c r="R33" s="132">
        <f>SUM(R19:R31)</f>
        <v>192345</v>
      </c>
      <c r="S33" s="57"/>
      <c r="T33" s="132">
        <f>SUM(T19:T31)</f>
        <v>0</v>
      </c>
      <c r="U33" s="57"/>
      <c r="V33" s="133">
        <f>SUM(V19:V31)</f>
        <v>1286456</v>
      </c>
      <c r="W33" s="57"/>
      <c r="X33" s="133">
        <f>SUM(X19:X31)</f>
        <v>0</v>
      </c>
      <c r="Y33" s="57"/>
      <c r="Z33" s="133">
        <f>SUM(Z19:Z31)</f>
        <v>16386936</v>
      </c>
      <c r="AA33" s="56"/>
      <c r="AB33" s="57"/>
    </row>
    <row r="34" spans="1:35" ht="11.15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4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5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5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6" t="s">
        <v>106</v>
      </c>
      <c r="G39" s="41"/>
      <c r="H39" s="183" t="s">
        <v>102</v>
      </c>
      <c r="I39" s="184"/>
      <c r="J39" s="185"/>
      <c r="K39" s="41"/>
      <c r="L39" s="183" t="s">
        <v>105</v>
      </c>
      <c r="M39" s="184"/>
      <c r="N39" s="185"/>
      <c r="O39" s="42"/>
      <c r="R39" s="186"/>
      <c r="S39" s="186"/>
      <c r="T39" s="186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15" customHeight="1" x14ac:dyDescent="0.65">
      <c r="A40" s="13"/>
      <c r="B40" s="40"/>
      <c r="C40" s="10"/>
      <c r="E40" s="78"/>
      <c r="F40" s="157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6"/>
      <c r="S40" s="186"/>
      <c r="T40" s="186"/>
    </row>
    <row r="41" spans="1:35" ht="13.75" thickBot="1" x14ac:dyDescent="0.75">
      <c r="A41" s="11"/>
      <c r="B41" s="40"/>
      <c r="C41" s="80"/>
      <c r="D41" s="81"/>
      <c r="E41" s="41"/>
      <c r="F41" s="158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6"/>
      <c r="S41" s="186"/>
      <c r="T41" s="186"/>
    </row>
    <row r="42" spans="1:35" ht="5.1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5.95" customHeight="1" x14ac:dyDescent="0.6">
      <c r="A43" s="84"/>
      <c r="B43" s="85"/>
      <c r="C43" s="52" t="s">
        <v>111</v>
      </c>
      <c r="D43" s="53"/>
      <c r="E43" s="83"/>
      <c r="F43" s="130">
        <f>SUM(Cerritos!F44,BUSD!F44,ABC!F44,NLM!F44,DAS!F44,Sheet6!F44,Sheet7!F44,Sheet8!F44,Sheet9!F44,Sheet10!F44,Sheet11!F44,Sheet12!F44,Sheet13!F44,Sheet14!F44,Sheet15!F44,Sheet16!F44,Sheet17!F44,Sheet18!F44,Sheet19!F44,Sheet20!F44)</f>
        <v>11465295</v>
      </c>
      <c r="G43" s="54"/>
      <c r="H43" s="130">
        <f>SUM(Cerritos!H44,BUSD!H44,ABC!H44,NLM!H44,DAS!H44,Sheet6!H44,Sheet7!H44,Sheet8!H44,Sheet9!H44,Sheet10!H44,Sheet11!H44,Sheet12!H44,Sheet13!H44,Sheet14!H44,Sheet15!H44,Sheet16!H44,Sheet17!H44,Sheet18!H44,Sheet19!H44,Sheet20!H44)</f>
        <v>721071</v>
      </c>
      <c r="I43" s="86"/>
      <c r="J43" s="141">
        <f>IFERROR(H43/F43,0)</f>
        <v>6.2891622064674302E-2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SUM(Cerritos!F46,BUSD!F46,ABC!F46,NLM!F46,DAS!F46,Sheet6!F46,Sheet7!F46,Sheet8!F46,Sheet9!F46,Sheet10!F46,Sheet11!F46,Sheet12!F46,Sheet13!F46,Sheet14!F46,Sheet15!F46,Sheet16!F46,Sheet17!F46,Sheet18!F46,Sheet19!F46,Sheet20!F46)</f>
        <v>1626244</v>
      </c>
      <c r="G45" s="54"/>
      <c r="J45" s="143"/>
      <c r="K45" s="86"/>
      <c r="L45" s="130">
        <f>SUM(Cerritos!L46,BUSD!L46,ABC!L46,NLM!L46,DAS!L46,Sheet6!L46,Sheet7!L46,Sheet8!L46,Sheet9!L46,Sheet10!L46,Sheet11!L46,Sheet12!L46,Sheet13!L46,Sheet14!L46,Sheet15!L46,Sheet16!L46,Sheet17!L46,Sheet18!L46,Sheet19!L46,Sheet20!L46)</f>
        <v>81315</v>
      </c>
      <c r="M45" s="87"/>
      <c r="N45" s="141">
        <f>IFERROR(L45/F45,0)</f>
        <v>5.0001721758850454E-2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15" customHeight="1" thickBot="1" x14ac:dyDescent="0.8">
      <c r="A46" s="92"/>
      <c r="B46" s="93"/>
      <c r="C46" s="172"/>
      <c r="D46" s="172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4" t="s">
        <v>0</v>
      </c>
      <c r="D47" s="175"/>
      <c r="E47" s="83"/>
      <c r="F47" s="132">
        <f>SUM(F43:F45)</f>
        <v>13091539</v>
      </c>
      <c r="G47" s="21"/>
      <c r="H47" s="132">
        <f>H43</f>
        <v>721071</v>
      </c>
      <c r="I47" s="83"/>
      <c r="J47" s="141">
        <f>IFERROR(H47/F47,0)</f>
        <v>5.5079162197813412E-2</v>
      </c>
      <c r="K47" s="86"/>
      <c r="L47" s="132">
        <f>L45</f>
        <v>81315</v>
      </c>
      <c r="M47" s="83"/>
      <c r="N47" s="141">
        <f>IFERROR(L47/F47,0)</f>
        <v>6.2112636260717707E-3</v>
      </c>
      <c r="O47" s="56"/>
      <c r="P47" s="83"/>
      <c r="R47" s="182"/>
      <c r="S47" s="182"/>
      <c r="T47" s="182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2.95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7.95" customHeight="1" x14ac:dyDescent="0.6">
      <c r="A52" s="10"/>
      <c r="B52" s="40"/>
      <c r="C52" s="159"/>
      <c r="D52" s="159"/>
      <c r="F52" s="160" t="s">
        <v>81</v>
      </c>
      <c r="G52" s="161"/>
      <c r="H52" s="162"/>
      <c r="I52" s="41"/>
      <c r="J52" s="163" t="s">
        <v>82</v>
      </c>
      <c r="K52" s="164"/>
      <c r="L52" s="165"/>
      <c r="M52" s="41"/>
      <c r="N52" s="163" t="s">
        <v>2</v>
      </c>
      <c r="O52" s="164"/>
      <c r="P52" s="165"/>
      <c r="Q52" s="41"/>
      <c r="R52" s="156" t="s">
        <v>3</v>
      </c>
      <c r="S52" s="41"/>
      <c r="T52" s="156" t="s">
        <v>6</v>
      </c>
      <c r="U52" s="41"/>
      <c r="V52" s="156" t="s">
        <v>4</v>
      </c>
      <c r="W52" s="41"/>
      <c r="X52" s="156" t="s">
        <v>7</v>
      </c>
      <c r="Y52" s="41"/>
      <c r="Z52" s="156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59"/>
      <c r="D53" s="159"/>
      <c r="F53" s="43"/>
      <c r="J53" s="166"/>
      <c r="K53" s="167"/>
      <c r="L53" s="168"/>
      <c r="N53" s="166"/>
      <c r="O53" s="167"/>
      <c r="P53" s="168"/>
      <c r="R53" s="157"/>
      <c r="T53" s="157"/>
      <c r="V53" s="157"/>
      <c r="X53" s="157"/>
      <c r="Z53" s="157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59"/>
      <c r="D54" s="159"/>
      <c r="E54" s="41"/>
      <c r="F54" s="47" t="s">
        <v>1</v>
      </c>
      <c r="G54" s="41"/>
      <c r="H54" s="47" t="s">
        <v>89</v>
      </c>
      <c r="J54" s="169"/>
      <c r="K54" s="170"/>
      <c r="L54" s="171"/>
      <c r="N54" s="169"/>
      <c r="O54" s="170"/>
      <c r="P54" s="171"/>
      <c r="R54" s="158"/>
      <c r="T54" s="158"/>
      <c r="V54" s="158"/>
      <c r="X54" s="158"/>
      <c r="Z54" s="158"/>
      <c r="AA54" s="48"/>
      <c r="AB54" s="41"/>
    </row>
    <row r="55" spans="1:35" s="16" customFormat="1" ht="2.4500000000000002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1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49999999999999" customHeight="1" x14ac:dyDescent="0.65">
      <c r="B57" s="51"/>
      <c r="C57" s="187" t="s">
        <v>95</v>
      </c>
      <c r="D57" s="188" t="s">
        <v>83</v>
      </c>
      <c r="E57" s="21"/>
      <c r="F57" s="134">
        <f>SUM(Cerritos!F58,BUSD!F58,ABC!F58,NLM!F58,DAS!F58,Sheet6!F58,Sheet7!F58,Sheet8!F58,Sheet9!F58,Sheet10!F58,Sheet11!F58,Sheet12!F58,Sheet13!F58,Sheet14!F58,Sheet15!F58,Sheet16!F58,Sheet17!F58,Sheet18!F58,Sheet19!F58,Sheet20!F58)</f>
        <v>884080</v>
      </c>
      <c r="G57" s="21"/>
      <c r="H57" s="134">
        <f>SUM(Cerritos!H58,BUSD!H58,ABC!H58,NLM!H58,DAS!H58,Sheet6!H58,Sheet7!H58,Sheet8!H58,Sheet9!H58,Sheet10!H58,Sheet11!H58,Sheet12!H58,Sheet13!H58,Sheet14!H58,Sheet15!H58,Sheet16!H58,Sheet17!H58,Sheet18!H58,Sheet19!H58,Sheet20!H58)</f>
        <v>179167</v>
      </c>
      <c r="I57" s="21"/>
      <c r="J57" s="189">
        <f>SUM(Cerritos!J58,BUSD!J58,ABC!J58,NLM!J58,DAS!J58,Sheet6!J58,Sheet7!J58,Sheet8!J58,Sheet9!J58,Sheet10!J58,Sheet11!J58,Sheet12!J58,Sheet13!J58,Sheet14!J58,Sheet15!J58,Sheet16!J58,Sheet17!J58,Sheet18!J58,Sheet19!J58,Sheet20!J58)</f>
        <v>671560</v>
      </c>
      <c r="K57" s="190"/>
      <c r="L57" s="191"/>
      <c r="M57" s="21"/>
      <c r="N57" s="189">
        <f>SUM(Cerritos!N58,BUSD!N58,ABC!N58,NLM!N58,DAS!N58,Sheet6!N58,Sheet7!N58,Sheet8!N58,Sheet9!N58,Sheet10!N58,Sheet11!N58,Sheet12!N58,Sheet13!N58,Sheet14!N58,Sheet15!N58,Sheet16!N58,Sheet17!N58,Sheet18!N58,Sheet19!N58,Sheet20!N58)</f>
        <v>118590</v>
      </c>
      <c r="O57" s="190"/>
      <c r="P57" s="191"/>
      <c r="Q57" s="21"/>
      <c r="R57" s="134">
        <f>SUM(Cerritos!R58,BUSD!R58,ABC!R58,NLM!R58,DAS!R58,Sheet6!R58,Sheet7!R58,Sheet8!R58,Sheet9!R58,Sheet10!R58,Sheet11!R58,Sheet12!R58,Sheet13!R58,Sheet14!R58,Sheet15!R58,Sheet16!R58,Sheet17!R58,Sheet18!R58,Sheet19!R58,Sheet20!R58)</f>
        <v>0</v>
      </c>
      <c r="S57" s="21"/>
      <c r="T57" s="134">
        <f>SUM(Cerritos!T58,BUSD!T58,ABC!T58,NLM!T58,DAS!T58,Sheet6!T58,Sheet7!T58,Sheet8!T58,Sheet9!T58,Sheet10!T58,Sheet11!T58,Sheet12!T58,Sheet13!T58,Sheet14!T58,Sheet15!T58,Sheet16!T58,Sheet17!T58,Sheet18!T58,Sheet19!T58,Sheet20!T58)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SUM(Cerritos!V58,BUSD!V58,ABC!V58,NLM!V58,DAS!V58,Sheet6!V58,Sheet7!V58,Sheet8!V58,Sheet9!V58,Sheet10!V58,Sheet11!V58,Sheet12!V58,Sheet13!V58,Sheet14!V58,Sheet15!V58,Sheet16!V58,Sheet17!V58,Sheet18!V58,Sheet19!V58,Sheet20!V58)</f>
        <v>257292</v>
      </c>
      <c r="W57" s="21"/>
      <c r="X57" s="134">
        <f>SUM(Cerritos!X58,BUSD!X58,ABC!X58,NLM!X58,DAS!X58,Sheet6!X58,Sheet7!X58,Sheet8!X58,Sheet9!X58,Sheet10!X58,Sheet11!X58,Sheet12!X58,Sheet13!X58,Sheet14!X58,Sheet15!X58,Sheet16!X58,Sheet17!X58,Sheet18!X58,Sheet19!X58,Sheet20!X58)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2110689</v>
      </c>
      <c r="AA57" s="56"/>
      <c r="AB57" s="57"/>
      <c r="AD57" s="10"/>
      <c r="AF57" s="10"/>
      <c r="AG57" s="10"/>
      <c r="AH57" s="10"/>
      <c r="AI57" s="10"/>
    </row>
    <row r="58" spans="1:35" s="16" customFormat="1" ht="5.1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49999999999999" customHeight="1" x14ac:dyDescent="0.65">
      <c r="B59" s="51"/>
      <c r="C59" s="187" t="s">
        <v>96</v>
      </c>
      <c r="D59" s="188" t="s">
        <v>84</v>
      </c>
      <c r="E59" s="21"/>
      <c r="F59" s="134">
        <f>SUM(Cerritos!F60,BUSD!F60,ABC!F60,NLM!F60,DAS!F60,Sheet6!F60,Sheet7!F60,Sheet8!F60,Sheet9!F60,Sheet10!F60,Sheet11!F60,Sheet12!F60,Sheet13!F60,Sheet14!F60,Sheet15!F60,Sheet16!F60,Sheet17!F60,Sheet18!F60,Sheet19!F60,Sheet20!F60)</f>
        <v>2810863</v>
      </c>
      <c r="G59" s="21"/>
      <c r="H59" s="134">
        <f>SUM(Cerritos!H60,BUSD!H60,ABC!H60,NLM!H60,DAS!H60,Sheet6!H60,Sheet7!H60,Sheet8!H60,Sheet9!H60,Sheet10!H60,Sheet11!H60,Sheet12!H60,Sheet13!H60,Sheet14!H60,Sheet15!H60,Sheet16!H60,Sheet17!H60,Sheet18!H60,Sheet19!H60,Sheet20!H60)</f>
        <v>725884</v>
      </c>
      <c r="I59" s="21"/>
      <c r="J59" s="189">
        <f>SUM(Cerritos!J60,BUSD!J60,ABC!J60,NLM!J60,DAS!J60,Sheet6!J60,Sheet7!J60,Sheet8!J60,Sheet9!J60,Sheet10!J60,Sheet11!J60,Sheet12!J60,Sheet13!J60,Sheet14!J60,Sheet15!J60,Sheet16!J60,Sheet17!J60,Sheet18!J60,Sheet19!J60,Sheet20!J60)</f>
        <v>460210</v>
      </c>
      <c r="K59" s="190"/>
      <c r="L59" s="191"/>
      <c r="M59" s="21"/>
      <c r="N59" s="189">
        <f>SUM(Cerritos!N60,BUSD!N60,ABC!N60,NLM!N60,DAS!N60,Sheet6!N60,Sheet7!N60,Sheet8!N60,Sheet9!N60,Sheet10!N60,Sheet11!N60,Sheet12!N60,Sheet13!N60,Sheet14!N60,Sheet15!N60,Sheet16!N60,Sheet17!N60,Sheet18!N60,Sheet19!N60,Sheet20!N60)</f>
        <v>0</v>
      </c>
      <c r="O59" s="190"/>
      <c r="P59" s="191"/>
      <c r="Q59" s="21"/>
      <c r="R59" s="134">
        <f>SUM(Cerritos!R60,BUSD!R60,ABC!R60,NLM!R60,DAS!R60,Sheet6!R60,Sheet7!R60,Sheet8!R60,Sheet9!R60,Sheet10!R60,Sheet11!R60,Sheet12!R60,Sheet13!R60,Sheet14!R60,Sheet15!R60,Sheet16!R60,Sheet17!R60,Sheet18!R60,Sheet19!R60,Sheet20!R60)</f>
        <v>193345</v>
      </c>
      <c r="S59" s="21"/>
      <c r="T59" s="134">
        <f>SUM(Cerritos!T60,BUSD!T60,ABC!T60,NLM!T60,DAS!T60,Sheet6!T60,Sheet7!T60,Sheet8!T60,Sheet9!T60,Sheet10!T60,Sheet11!T60,Sheet12!T60,Sheet13!T60,Sheet14!T60,Sheet15!T60,Sheet16!T60,Sheet17!T60,Sheet18!T60,Sheet19!T60,Sheet20!T60)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SUM(Cerritos!V60,BUSD!V60,ABC!V60,NLM!V60,DAS!V60,Sheet6!V60,Sheet7!V60,Sheet8!V60,Sheet9!V60,Sheet10!V60,Sheet11!V60,Sheet12!V60,Sheet13!V60,Sheet14!V60,Sheet15!V60,Sheet16!V60,Sheet17!V60,Sheet18!V60,Sheet19!V60,Sheet20!V60)</f>
        <v>514582</v>
      </c>
      <c r="W59" s="21"/>
      <c r="X59" s="134">
        <f>SUM(Cerritos!X60,BUSD!X60,ABC!X60,NLM!X60,DAS!X60,Sheet6!X60,Sheet7!X60,Sheet8!X60,Sheet9!X60,Sheet10!X60,Sheet11!X60,Sheet12!X60,Sheet13!X60,Sheet14!X60,Sheet15!X60,Sheet16!X60,Sheet17!X60,Sheet18!X60,Sheet19!X60,Sheet20!X60)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4704884</v>
      </c>
      <c r="AA59" s="56"/>
      <c r="AB59" s="57"/>
      <c r="AD59" s="10"/>
      <c r="AF59" s="10"/>
      <c r="AG59" s="10"/>
      <c r="AH59" s="10"/>
      <c r="AI59" s="10"/>
    </row>
    <row r="60" spans="1:35" s="16" customFormat="1" ht="5.1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49999999999999" customHeight="1" x14ac:dyDescent="0.65">
      <c r="B61" s="51"/>
      <c r="C61" s="187" t="s">
        <v>97</v>
      </c>
      <c r="D61" s="188" t="s">
        <v>85</v>
      </c>
      <c r="E61" s="21"/>
      <c r="F61" s="134">
        <f>SUM(Cerritos!F62,BUSD!F62,ABC!F62,NLM!F62,DAS!F62,Sheet6!F62,Sheet7!F62,Sheet8!F62,Sheet9!F62,Sheet10!F62,Sheet11!F62,Sheet12!F62,Sheet13!F62,Sheet14!F62,Sheet15!F62,Sheet16!F62,Sheet17!F62,Sheet18!F62,Sheet19!F62,Sheet20!F62)</f>
        <v>5201212</v>
      </c>
      <c r="G61" s="21"/>
      <c r="H61" s="134">
        <f>SUM(Cerritos!H62,BUSD!H62,ABC!H62,NLM!H62,DAS!H62,Sheet6!H62,Sheet7!H62,Sheet8!H62,Sheet9!H62,Sheet10!H62,Sheet11!H62,Sheet12!H62,Sheet13!H62,Sheet14!H62,Sheet15!H62,Sheet16!H62,Sheet17!H62,Sheet18!H62,Sheet19!H62,Sheet20!H62)</f>
        <v>360383</v>
      </c>
      <c r="I61" s="21"/>
      <c r="J61" s="189">
        <f>SUM(Cerritos!J62,BUSD!J62,ABC!J62,NLM!J62,DAS!J62,Sheet6!J62,Sheet7!J62,Sheet8!J62,Sheet9!J62,Sheet10!J62,Sheet11!J62,Sheet12!J62,Sheet13!J62,Sheet14!J62,Sheet15!J62,Sheet16!J62,Sheet17!J62,Sheet18!J62,Sheet19!J62,Sheet20!J62)</f>
        <v>409350</v>
      </c>
      <c r="K61" s="190"/>
      <c r="L61" s="191"/>
      <c r="M61" s="21"/>
      <c r="N61" s="189">
        <f>SUM(Cerritos!N62,BUSD!N62,ABC!N62,NLM!N62,DAS!N62,Sheet6!N62,Sheet7!N62,Sheet8!N62,Sheet9!N62,Sheet10!N62,Sheet11!N62,Sheet12!N62,Sheet13!N62,Sheet14!N62,Sheet15!N62,Sheet16!N62,Sheet17!N62,Sheet18!N62,Sheet19!N62,Sheet20!N62)</f>
        <v>112838</v>
      </c>
      <c r="O61" s="190"/>
      <c r="P61" s="191"/>
      <c r="Q61" s="21"/>
      <c r="R61" s="134">
        <f>SUM(Cerritos!R62,BUSD!R62,ABC!R62,NLM!R62,DAS!R62,Sheet6!R62,Sheet7!R62,Sheet8!R62,Sheet9!R62,Sheet10!R62,Sheet11!R62,Sheet12!R62,Sheet13!R62,Sheet14!R62,Sheet15!R62,Sheet16!R62,Sheet17!R62,Sheet18!R62,Sheet19!R62,Sheet20!R62)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SUM(Cerritos!T62,BUSD!T62,ABC!T62,NLM!T62,DAS!T62,Sheet6!T62,Sheet7!T62,Sheet8!T62,Sheet9!T62,Sheet10!T62,Sheet11!T62,Sheet12!T62,Sheet13!T62,Sheet14!T62,Sheet15!T62,Sheet16!T62,Sheet17!T62,Sheet18!T62,Sheet19!T62,Sheet20!T62)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SUM(Cerritos!V62,BUSD!V62,ABC!V62,NLM!V62,DAS!V62,Sheet6!V62,Sheet7!V62,Sheet8!V62,Sheet9!V62,Sheet10!V62,Sheet11!V62,Sheet12!V62,Sheet13!V62,Sheet14!V62,Sheet15!V62,Sheet16!V62,Sheet17!V62,Sheet18!V62,Sheet19!V62,Sheet20!V62)</f>
        <v>64322</v>
      </c>
      <c r="W61" s="21"/>
      <c r="X61" s="134">
        <f>SUM(Cerritos!X62,BUSD!X62,ABC!X62,NLM!X62,DAS!X62,Sheet6!X62,Sheet7!X62,Sheet8!X62,Sheet9!X62,Sheet10!X62,Sheet11!X62,Sheet12!X62,Sheet13!X62,Sheet14!X62,Sheet15!X62,Sheet16!X62,Sheet17!X62,Sheet18!X62,Sheet19!X62,Sheet20!X62)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6148105</v>
      </c>
      <c r="AA61" s="56"/>
      <c r="AB61" s="57"/>
      <c r="AD61" s="10"/>
      <c r="AF61" s="10"/>
      <c r="AG61" s="10"/>
      <c r="AH61" s="10"/>
      <c r="AI61" s="10"/>
    </row>
    <row r="62" spans="1:35" s="16" customFormat="1" ht="5.1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49999999999999" customHeight="1" x14ac:dyDescent="0.65">
      <c r="B63" s="51"/>
      <c r="C63" s="187" t="s">
        <v>98</v>
      </c>
      <c r="D63" s="188" t="s">
        <v>86</v>
      </c>
      <c r="E63" s="21"/>
      <c r="F63" s="134">
        <f>SUM(Cerritos!F64,BUSD!F64,ABC!F64,NLM!F64,DAS!F64,Sheet6!F64,Sheet7!F64,Sheet8!F64,Sheet9!F64,Sheet10!F64,Sheet11!F64,Sheet12!F64,Sheet13!F64,Sheet14!F64,Sheet15!F64,Sheet16!F64,Sheet17!F64,Sheet18!F64,Sheet19!F64,Sheet20!F64)</f>
        <v>1666300</v>
      </c>
      <c r="G63" s="21"/>
      <c r="H63" s="134">
        <f>SUM(Cerritos!H64,BUSD!H64,ABC!H64,NLM!H64,DAS!H64,Sheet6!H64,Sheet7!H64,Sheet8!H64,Sheet9!H64,Sheet10!H64,Sheet11!H64,Sheet12!H64,Sheet13!H64,Sheet14!H64,Sheet15!H64,Sheet16!H64,Sheet17!H64,Sheet18!H64,Sheet19!H64,Sheet20!H64)</f>
        <v>255627</v>
      </c>
      <c r="I63" s="21"/>
      <c r="J63" s="189">
        <f>SUM(Cerritos!J64,BUSD!J64,ABC!J64,NLM!J64,DAS!J64,Sheet6!J64,Sheet7!J64,Sheet8!J64,Sheet9!J64,Sheet10!J64,Sheet11!J64,Sheet12!J64,Sheet13!J64,Sheet14!J64,Sheet15!J64,Sheet16!J64,Sheet17!J64,Sheet18!J64,Sheet19!J64,Sheet20!J64)</f>
        <v>19350</v>
      </c>
      <c r="K63" s="190"/>
      <c r="L63" s="191"/>
      <c r="M63" s="21"/>
      <c r="N63" s="189">
        <f>SUM(Cerritos!N64,BUSD!N64,ABC!N64,NLM!N64,DAS!N64,Sheet6!N64,Sheet7!N64,Sheet8!N64,Sheet9!N64,Sheet10!N64,Sheet11!N64,Sheet12!N64,Sheet13!N64,Sheet14!N64,Sheet15!N64,Sheet16!N64,Sheet17!N64,Sheet18!N64,Sheet19!N64,Sheet20!N64)</f>
        <v>6000</v>
      </c>
      <c r="O63" s="190"/>
      <c r="P63" s="191"/>
      <c r="Q63" s="21"/>
      <c r="R63" s="134">
        <f>SUM(Cerritos!R64,BUSD!R64,ABC!R64,NLM!R64,DAS!R64,Sheet6!R64,Sheet7!R64,Sheet8!R64,Sheet9!R64,Sheet10!R64,Sheet11!R64,Sheet12!R64,Sheet13!R64,Sheet14!R64,Sheet15!R64,Sheet16!R64,Sheet17!R64,Sheet18!R64,Sheet19!R64,Sheet20!R64)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SUM(Cerritos!T64,BUSD!T64,ABC!T64,NLM!T64,DAS!T64,Sheet6!T64,Sheet7!T64,Sheet8!T64,Sheet9!T64,Sheet10!T64,Sheet11!T64,Sheet12!T64,Sheet13!T64,Sheet14!T64,Sheet15!T64,Sheet16!T64,Sheet17!T64,Sheet18!T64,Sheet19!T64,Sheet20!T64)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SUM(Cerritos!V64,BUSD!V64,ABC!V64,NLM!V64,DAS!V64,Sheet6!V64,Sheet7!V64,Sheet8!V64,Sheet9!V64,Sheet10!V64,Sheet11!V64,Sheet12!V64,Sheet13!V64,Sheet14!V64,Sheet15!V64,Sheet16!V64,Sheet17!V64,Sheet18!V64,Sheet19!V64,Sheet20!V64)</f>
        <v>192968</v>
      </c>
      <c r="W63" s="21"/>
      <c r="X63" s="134">
        <f>SUM(Cerritos!X64,BUSD!X64,ABC!X64,NLM!X64,DAS!X64,Sheet6!X64,Sheet7!X64,Sheet8!X64,Sheet9!X64,Sheet10!X64,Sheet11!X64,Sheet12!X64,Sheet13!X64,Sheet14!X64,Sheet15!X64,Sheet16!X64,Sheet17!X64,Sheet18!X64,Sheet19!X64,Sheet20!X64)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2140245</v>
      </c>
      <c r="AA63" s="56"/>
      <c r="AB63" s="57"/>
      <c r="AD63" s="10"/>
      <c r="AF63" s="10"/>
      <c r="AG63" s="10"/>
      <c r="AH63" s="10"/>
      <c r="AI63" s="10"/>
    </row>
    <row r="64" spans="1:35" s="16" customFormat="1" ht="5.1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49999999999999" customHeight="1" x14ac:dyDescent="0.65">
      <c r="A65" s="9"/>
      <c r="B65" s="51"/>
      <c r="C65" s="187" t="s">
        <v>117</v>
      </c>
      <c r="D65" s="188" t="s">
        <v>87</v>
      </c>
      <c r="E65" s="21"/>
      <c r="F65" s="134">
        <f>SUM(Cerritos!F66,BUSD!F66,ABC!F66,NLM!F66,DAS!F66,Sheet6!F66,Sheet7!F66,Sheet8!F66,Sheet9!F66,Sheet10!F66,Sheet11!F66,Sheet12!F66,Sheet13!F66,Sheet14!F66,Sheet15!F66,Sheet16!F66,Sheet17!F66,Sheet18!F66,Sheet19!F66,Sheet20!F66)</f>
        <v>902840</v>
      </c>
      <c r="G65" s="21"/>
      <c r="H65" s="134">
        <f>SUM(Cerritos!H66,BUSD!H66,ABC!H66,NLM!H66,DAS!H66,Sheet6!H66,Sheet7!H66,Sheet8!H66,Sheet9!H66,Sheet10!H66,Sheet11!H66,Sheet12!H66,Sheet13!H66,Sheet14!H66,Sheet15!H66,Sheet16!H66,Sheet17!H66,Sheet18!H66,Sheet19!H66,Sheet20!H66)</f>
        <v>105183</v>
      </c>
      <c r="I65" s="21"/>
      <c r="J65" s="189">
        <f>SUM(Cerritos!J66,BUSD!J66,ABC!J66,NLM!J66,DAS!J66,Sheet6!J66,Sheet7!J66,Sheet8!J66,Sheet9!J66,Sheet10!J66,Sheet11!J66,Sheet12!J66,Sheet13!J66,Sheet14!J66,Sheet15!J66,Sheet16!J66,Sheet17!J66,Sheet18!J66,Sheet19!J66,Sheet20!J66)</f>
        <v>18698</v>
      </c>
      <c r="K65" s="190"/>
      <c r="L65" s="191"/>
      <c r="M65" s="21"/>
      <c r="N65" s="189">
        <f>SUM(Cerritos!N66,BUSD!N66,ABC!N66,NLM!N66,DAS!N66,Sheet6!N66,Sheet7!N66,Sheet8!N66,Sheet9!N66,Sheet10!N66,Sheet11!N66,Sheet12!N66,Sheet13!N66,Sheet14!N66,Sheet15!N66,Sheet16!N66,Sheet17!N66,Sheet18!N66,Sheet19!N66,Sheet20!N66)</f>
        <v>0</v>
      </c>
      <c r="O65" s="190"/>
      <c r="P65" s="191"/>
      <c r="Q65" s="21"/>
      <c r="R65" s="134">
        <f>SUM(Cerritos!R66,BUSD!R66,ABC!R66,NLM!R66,DAS!R66,Sheet6!R66,Sheet7!R66,Sheet8!R66,Sheet9!R66,Sheet10!R66,Sheet11!R66,Sheet12!R66,Sheet13!R66,Sheet14!R66,Sheet15!R66,Sheet16!R66,Sheet17!R66,Sheet18!R66,Sheet19!R66,Sheet20!R66)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SUM(Cerritos!T66,BUSD!T66,ABC!T66,NLM!T66,DAS!T66,Sheet6!T66,Sheet7!T66,Sheet8!T66,Sheet9!T66,Sheet10!T66,Sheet11!T66,Sheet12!T66,Sheet13!T66,Sheet14!T66,Sheet15!T66,Sheet16!T66,Sheet17!T66,Sheet18!T66,Sheet19!T66,Sheet20!T66)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SUM(Cerritos!V66,BUSD!V66,ABC!V66,NLM!V66,DAS!V66,Sheet6!V66,Sheet7!V66,Sheet8!V66,Sheet9!V66,Sheet10!V66,Sheet11!V66,Sheet12!V66,Sheet13!V66,Sheet14!V66,Sheet15!V66,Sheet16!V66,Sheet17!V66,Sheet18!V66,Sheet19!V66,Sheet20!V66)</f>
        <v>257292</v>
      </c>
      <c r="W65" s="21"/>
      <c r="X65" s="134">
        <f>SUM(Cerritos!X66,BUSD!X66,ABC!X66,NLM!X66,DAS!X66,Sheet6!X66,Sheet7!X66,Sheet8!X66,Sheet9!X66,Sheet10!X66,Sheet11!X66,Sheet12!X66,Sheet13!X66,Sheet14!X66,Sheet15!X66,Sheet16!X66,Sheet17!X66,Sheet18!X66,Sheet19!X66,Sheet20!X66)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1284013</v>
      </c>
      <c r="AA65" s="56"/>
      <c r="AB65" s="57"/>
    </row>
    <row r="66" spans="1:35" ht="5.15" customHeight="1" thickBot="1" x14ac:dyDescent="0.8">
      <c r="A66" s="13"/>
      <c r="B66" s="49"/>
      <c r="C66" s="172"/>
      <c r="D66" s="172"/>
      <c r="E66" s="14"/>
      <c r="F66" s="63"/>
      <c r="G66" s="10"/>
      <c r="H66" s="63"/>
      <c r="I66" s="10"/>
      <c r="J66" s="173"/>
      <c r="K66" s="173"/>
      <c r="L66" s="173"/>
      <c r="M66" s="10"/>
      <c r="N66" s="173"/>
      <c r="O66" s="173"/>
      <c r="P66" s="173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49999999999999" customHeight="1" x14ac:dyDescent="0.65">
      <c r="A67" s="118"/>
      <c r="B67" s="119"/>
      <c r="C67" s="174" t="s">
        <v>0</v>
      </c>
      <c r="D67" s="175"/>
      <c r="E67" s="57"/>
      <c r="F67" s="132">
        <f>SUM(F57:F65)</f>
        <v>11465295</v>
      </c>
      <c r="G67" s="21"/>
      <c r="H67" s="133">
        <f>SUM(H57:H65)</f>
        <v>1626244</v>
      </c>
      <c r="I67" s="57"/>
      <c r="J67" s="179">
        <f>SUM(J57:L65)</f>
        <v>1579168</v>
      </c>
      <c r="K67" s="180"/>
      <c r="L67" s="181"/>
      <c r="M67" s="57"/>
      <c r="N67" s="179">
        <f>SUM(N57:P65)</f>
        <v>237428</v>
      </c>
      <c r="O67" s="180"/>
      <c r="P67" s="181"/>
      <c r="Q67" s="57"/>
      <c r="R67" s="132">
        <f>SUM(R57:R65)</f>
        <v>193345</v>
      </c>
      <c r="S67" s="57"/>
      <c r="T67" s="132">
        <f>SUM(T57:T65)</f>
        <v>0</v>
      </c>
      <c r="U67" s="57"/>
      <c r="V67" s="133">
        <f>SUM(V57:V65)</f>
        <v>1286456</v>
      </c>
      <c r="W67" s="57"/>
      <c r="X67" s="133">
        <f>SUM(X57:X65)</f>
        <v>0</v>
      </c>
      <c r="Y67" s="57"/>
      <c r="Z67" s="133">
        <f>SUM(Z57:Z65)</f>
        <v>16387936</v>
      </c>
      <c r="AA67" s="56"/>
      <c r="AB67" s="120"/>
    </row>
    <row r="68" spans="1:35" s="11" customFormat="1" ht="11.15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5" customHeight="1" x14ac:dyDescent="0.65">
      <c r="AD73" s="10"/>
      <c r="AF73" s="10"/>
      <c r="AG73" s="10"/>
      <c r="AH73" s="10"/>
      <c r="AI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6328125" defaultRowHeight="16" x14ac:dyDescent="0.8"/>
  <cols>
    <col min="1" max="1" width="18.86328125" style="5" bestFit="1" customWidth="1"/>
    <col min="2" max="16384" width="10.863281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7" zoomScale="70" zoomScaleNormal="70" zoomScalePageLayoutView="93" workbookViewId="0">
      <selection activeCell="V34" sqref="V3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 t="s">
        <v>118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1"/>
      <c r="J17" s="163" t="s">
        <v>82</v>
      </c>
      <c r="K17" s="164"/>
      <c r="L17" s="165"/>
      <c r="M17" s="41"/>
      <c r="N17" s="163" t="s">
        <v>2</v>
      </c>
      <c r="O17" s="164"/>
      <c r="P17" s="165"/>
      <c r="Q17" s="41"/>
      <c r="R17" s="156" t="s">
        <v>3</v>
      </c>
      <c r="S17" s="41"/>
      <c r="T17" s="156" t="s">
        <v>6</v>
      </c>
      <c r="U17" s="41"/>
      <c r="V17" s="156" t="s">
        <v>4</v>
      </c>
      <c r="W17" s="41"/>
      <c r="X17" s="156" t="s">
        <v>7</v>
      </c>
      <c r="Y17" s="41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1"/>
      <c r="F19" s="47" t="s">
        <v>1</v>
      </c>
      <c r="G19" s="41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1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118452</v>
      </c>
      <c r="I21" s="121"/>
      <c r="J21" s="192">
        <v>108559</v>
      </c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>
        <v>634589</v>
      </c>
      <c r="W21" s="121"/>
      <c r="X21" s="3"/>
      <c r="Y21" s="54"/>
      <c r="Z21" s="55">
        <f>SUM(F21:X21)</f>
        <v>861600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75959</v>
      </c>
      <c r="I23" s="121"/>
      <c r="J23" s="192">
        <v>78430</v>
      </c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>
        <v>278028</v>
      </c>
      <c r="W23" s="121"/>
      <c r="X23" s="3"/>
      <c r="Y23" s="54"/>
      <c r="Z23" s="55">
        <f>SUM(F23:X23)</f>
        <v>432417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19742</v>
      </c>
      <c r="I25" s="121"/>
      <c r="J25" s="192"/>
      <c r="K25" s="193"/>
      <c r="L25" s="194"/>
      <c r="M25" s="121"/>
      <c r="N25" s="192">
        <v>15000</v>
      </c>
      <c r="O25" s="193"/>
      <c r="P25" s="194"/>
      <c r="Q25" s="121"/>
      <c r="R25" s="3"/>
      <c r="S25" s="121"/>
      <c r="T25" s="3"/>
      <c r="U25" s="121"/>
      <c r="V25" s="3">
        <v>68305</v>
      </c>
      <c r="W25" s="121"/>
      <c r="X25" s="3"/>
      <c r="Y25" s="54"/>
      <c r="Z25" s="55">
        <f>SUM(F25:X25)</f>
        <v>103047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9700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9700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39484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>
        <v>15901</v>
      </c>
      <c r="W29" s="121"/>
      <c r="X29" s="3"/>
      <c r="Y29" s="54"/>
      <c r="Z29" s="55">
        <f>SUM(F29:X29)</f>
        <v>55385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69269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>
        <v>53011</v>
      </c>
      <c r="W31" s="121"/>
      <c r="X31" s="3"/>
      <c r="Y31" s="54"/>
      <c r="Z31" s="55">
        <f>SUM(F31:X31)</f>
        <v>122280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59226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>
        <v>236622</v>
      </c>
      <c r="W33" s="121"/>
      <c r="X33" s="3"/>
      <c r="Y33" s="54"/>
      <c r="Z33" s="55">
        <f>SUM(F33:X33)</f>
        <v>295848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3"/>
      <c r="G34" s="10"/>
      <c r="H34" s="63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391832</v>
      </c>
      <c r="I35" s="57"/>
      <c r="J35" s="195">
        <f>SUM(J21:L33)</f>
        <v>186989</v>
      </c>
      <c r="K35" s="196"/>
      <c r="L35" s="197"/>
      <c r="M35" s="57"/>
      <c r="N35" s="195">
        <f>SUM(N21:P33)</f>
        <v>15000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1286456</v>
      </c>
      <c r="W35" s="57"/>
      <c r="X35" s="68">
        <f>SUM(X21:X33)</f>
        <v>0</v>
      </c>
      <c r="Y35" s="57"/>
      <c r="Z35" s="68">
        <f>SUM(Z21:Z33)</f>
        <v>1880277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6" t="s">
        <v>103</v>
      </c>
      <c r="G40" s="41"/>
      <c r="H40" s="183" t="s">
        <v>102</v>
      </c>
      <c r="I40" s="184"/>
      <c r="J40" s="185"/>
      <c r="K40" s="41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1"/>
      <c r="F42" s="158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52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52" t="s">
        <v>110</v>
      </c>
      <c r="D46" s="53"/>
      <c r="E46" s="83"/>
      <c r="F46" s="3">
        <v>391832</v>
      </c>
      <c r="G46" s="121"/>
      <c r="J46" s="143"/>
      <c r="K46" s="86"/>
      <c r="L46" s="3">
        <v>81315</v>
      </c>
      <c r="M46" s="101"/>
      <c r="N46" s="141">
        <f>IFERROR(L46/F46,0)</f>
        <v>0.2075251638457298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391832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81315</v>
      </c>
      <c r="M48" s="83"/>
      <c r="N48" s="141">
        <f>IFERROR(L48/F48,0)</f>
        <v>0.2075251638457298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1"/>
      <c r="J53" s="163" t="s">
        <v>82</v>
      </c>
      <c r="K53" s="164"/>
      <c r="L53" s="165"/>
      <c r="M53" s="41"/>
      <c r="N53" s="163" t="s">
        <v>2</v>
      </c>
      <c r="O53" s="164"/>
      <c r="P53" s="165"/>
      <c r="Q53" s="41"/>
      <c r="R53" s="156" t="s">
        <v>3</v>
      </c>
      <c r="S53" s="41"/>
      <c r="T53" s="156" t="s">
        <v>6</v>
      </c>
      <c r="U53" s="41"/>
      <c r="V53" s="156" t="s">
        <v>4</v>
      </c>
      <c r="W53" s="41"/>
      <c r="X53" s="156" t="s">
        <v>7</v>
      </c>
      <c r="Y53" s="41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1"/>
      <c r="F55" s="47" t="s">
        <v>1</v>
      </c>
      <c r="G55" s="41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1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>
        <v>78367</v>
      </c>
      <c r="I58" s="121"/>
      <c r="J58" s="192">
        <v>9350</v>
      </c>
      <c r="K58" s="193"/>
      <c r="L58" s="194"/>
      <c r="M58" s="121"/>
      <c r="N58" s="192">
        <v>15000</v>
      </c>
      <c r="O58" s="193"/>
      <c r="P58" s="194"/>
      <c r="Q58" s="121"/>
      <c r="R58" s="3"/>
      <c r="S58" s="121"/>
      <c r="T58" s="3"/>
      <c r="U58" s="121"/>
      <c r="V58" s="3">
        <v>257292</v>
      </c>
      <c r="W58" s="121"/>
      <c r="X58" s="3"/>
      <c r="Y58" s="54"/>
      <c r="Z58" s="55">
        <f>SUM(F58:X58)</f>
        <v>360009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>
        <v>195916</v>
      </c>
      <c r="I60" s="121"/>
      <c r="J60" s="192">
        <v>140241</v>
      </c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>
        <v>514582</v>
      </c>
      <c r="W60" s="121"/>
      <c r="X60" s="3"/>
      <c r="Y60" s="54"/>
      <c r="Z60" s="55">
        <f>SUM(F60:X60)</f>
        <v>850739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>
        <v>39183</v>
      </c>
      <c r="I62" s="121"/>
      <c r="J62" s="192">
        <v>9350</v>
      </c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>
        <v>64322</v>
      </c>
      <c r="W62" s="121"/>
      <c r="X62" s="3"/>
      <c r="Y62" s="54"/>
      <c r="Z62" s="55">
        <f>SUM(F62:X62)</f>
        <v>112855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>
        <v>39183</v>
      </c>
      <c r="I64" s="121"/>
      <c r="J64" s="192">
        <v>9350</v>
      </c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>
        <v>192968</v>
      </c>
      <c r="W64" s="121"/>
      <c r="X64" s="3"/>
      <c r="Y64" s="54"/>
      <c r="Z64" s="55">
        <f>SUM(F64:X64)</f>
        <v>241501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>
        <v>39183</v>
      </c>
      <c r="I66" s="121"/>
      <c r="J66" s="192">
        <v>18698</v>
      </c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>
        <v>257292</v>
      </c>
      <c r="W66" s="121"/>
      <c r="X66" s="3"/>
      <c r="Y66" s="54"/>
      <c r="Z66" s="55">
        <f>SUM(F66:X66)</f>
        <v>315173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3"/>
      <c r="G67" s="10"/>
      <c r="H67" s="63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391832</v>
      </c>
      <c r="I68" s="57"/>
      <c r="J68" s="195">
        <f>SUM(J58:L66)</f>
        <v>186989</v>
      </c>
      <c r="K68" s="196"/>
      <c r="L68" s="197"/>
      <c r="M68" s="57"/>
      <c r="N68" s="195">
        <f>SUM(N58:P66)</f>
        <v>15000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1286456</v>
      </c>
      <c r="W68" s="57"/>
      <c r="X68" s="68">
        <f>SUM(X58:X66)</f>
        <v>0</v>
      </c>
      <c r="Y68" s="57"/>
      <c r="Z68" s="68">
        <f>SUM(Z58:Z66)</f>
        <v>1880277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7" zoomScale="70" zoomScaleNormal="70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 t="s">
        <v>119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12000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12000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12000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12000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v>12000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12000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>
        <v>12000</v>
      </c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12000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12000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12000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7" zoomScale="80" zoomScaleNormal="80" zoomScalePageLayoutView="93" workbookViewId="0">
      <selection activeCell="R22" sqref="R2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 t="s">
        <v>120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540120</v>
      </c>
      <c r="G21" s="121"/>
      <c r="H21" s="3">
        <v>124320</v>
      </c>
      <c r="I21" s="121"/>
      <c r="J21" s="192">
        <v>92972</v>
      </c>
      <c r="K21" s="193"/>
      <c r="L21" s="194"/>
      <c r="M21" s="121"/>
      <c r="N21" s="192"/>
      <c r="O21" s="193"/>
      <c r="P21" s="194"/>
      <c r="Q21" s="121"/>
      <c r="R21" s="3">
        <v>22969</v>
      </c>
      <c r="S21" s="121"/>
      <c r="T21" s="3"/>
      <c r="U21" s="121"/>
      <c r="V21" s="3"/>
      <c r="W21" s="121"/>
      <c r="X21" s="3"/>
      <c r="Y21" s="54"/>
      <c r="Z21" s="55">
        <f>SUM(F21:X21)</f>
        <v>780381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>
        <v>1952084</v>
      </c>
      <c r="G23" s="121"/>
      <c r="H23" s="3">
        <v>142080</v>
      </c>
      <c r="I23" s="121"/>
      <c r="J23" s="192">
        <v>371888</v>
      </c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2466052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>
        <v>988560</v>
      </c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988560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>
        <v>262640</v>
      </c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262640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>
        <v>460200</v>
      </c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460200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>
        <v>2790512</v>
      </c>
      <c r="G31" s="121"/>
      <c r="H31" s="3">
        <v>58044</v>
      </c>
      <c r="I31" s="121"/>
      <c r="J31" s="192"/>
      <c r="K31" s="193"/>
      <c r="L31" s="194"/>
      <c r="M31" s="121"/>
      <c r="N31" s="192">
        <v>83612</v>
      </c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2932168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>
        <v>255960</v>
      </c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255960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7250076</v>
      </c>
      <c r="G35" s="21"/>
      <c r="H35" s="68">
        <f>SUM(H21:H33)</f>
        <v>324444</v>
      </c>
      <c r="I35" s="57"/>
      <c r="J35" s="195">
        <f>SUM(J21:L33)</f>
        <v>464860</v>
      </c>
      <c r="K35" s="196"/>
      <c r="L35" s="197"/>
      <c r="M35" s="57"/>
      <c r="N35" s="195">
        <f>SUM(N21:P33)</f>
        <v>83612</v>
      </c>
      <c r="O35" s="196"/>
      <c r="P35" s="197"/>
      <c r="Q35" s="57"/>
      <c r="R35" s="67">
        <f>SUM(R21:R33)</f>
        <v>22969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8145961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>
        <v>7250076</v>
      </c>
      <c r="G44" s="121"/>
      <c r="H44" s="3">
        <v>462771</v>
      </c>
      <c r="I44" s="86"/>
      <c r="J44" s="141">
        <f>IFERROR(H44/F44,0)</f>
        <v>6.3829813646091429E-2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v>324444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7574520</v>
      </c>
      <c r="G48" s="21"/>
      <c r="H48" s="67">
        <f>H44</f>
        <v>462771</v>
      </c>
      <c r="I48" s="83"/>
      <c r="J48" s="141">
        <f>IFERROR(H48/F48,0)</f>
        <v>6.1095752602145087E-2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>
        <v>540120</v>
      </c>
      <c r="G58" s="121"/>
      <c r="H58" s="3"/>
      <c r="I58" s="121"/>
      <c r="J58" s="192">
        <v>371888</v>
      </c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912008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>
        <v>2337676</v>
      </c>
      <c r="G60" s="121"/>
      <c r="H60" s="3">
        <v>124000</v>
      </c>
      <c r="I60" s="121"/>
      <c r="J60" s="192">
        <v>92972</v>
      </c>
      <c r="K60" s="193"/>
      <c r="L60" s="194"/>
      <c r="M60" s="121"/>
      <c r="N60" s="192"/>
      <c r="O60" s="193"/>
      <c r="P60" s="194"/>
      <c r="Q60" s="121"/>
      <c r="R60" s="3">
        <v>22969</v>
      </c>
      <c r="S60" s="121"/>
      <c r="T60" s="3"/>
      <c r="U60" s="121"/>
      <c r="V60" s="3"/>
      <c r="W60" s="121"/>
      <c r="X60" s="3"/>
      <c r="Y60" s="54"/>
      <c r="Z60" s="55">
        <f>SUM(F60:X60)</f>
        <v>2577617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>
        <v>2660880</v>
      </c>
      <c r="G62" s="121"/>
      <c r="H62" s="3"/>
      <c r="I62" s="121"/>
      <c r="J62" s="192"/>
      <c r="K62" s="193"/>
      <c r="L62" s="194"/>
      <c r="M62" s="121"/>
      <c r="N62" s="192">
        <v>83612</v>
      </c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2744492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>
        <v>988560</v>
      </c>
      <c r="G64" s="121"/>
      <c r="H64" s="3">
        <v>200444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1189004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>
        <v>722840</v>
      </c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722840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7250076</v>
      </c>
      <c r="G68" s="21"/>
      <c r="H68" s="68">
        <f>SUM(H58:H66)</f>
        <v>324444</v>
      </c>
      <c r="I68" s="57"/>
      <c r="J68" s="195">
        <f>SUM(J58:L66)</f>
        <v>464860</v>
      </c>
      <c r="K68" s="196"/>
      <c r="L68" s="197"/>
      <c r="M68" s="57"/>
      <c r="N68" s="195">
        <f>SUM(N58:P66)</f>
        <v>83612</v>
      </c>
      <c r="O68" s="196"/>
      <c r="P68" s="197"/>
      <c r="Q68" s="57"/>
      <c r="R68" s="67">
        <f>SUM(R58:R66)</f>
        <v>22969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8145961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5" zoomScale="86" zoomScaleNormal="93" zoomScalePageLayoutView="93" workbookViewId="0">
      <selection activeCell="F53" sqref="F53:H5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 t="s">
        <v>121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915685</v>
      </c>
      <c r="G21" s="121"/>
      <c r="H21" s="3">
        <v>122200</v>
      </c>
      <c r="I21" s="121"/>
      <c r="J21" s="192">
        <v>233423</v>
      </c>
      <c r="K21" s="193"/>
      <c r="L21" s="194"/>
      <c r="M21" s="121"/>
      <c r="N21" s="192"/>
      <c r="O21" s="193"/>
      <c r="P21" s="194"/>
      <c r="Q21" s="121"/>
      <c r="R21" s="3">
        <v>25653</v>
      </c>
      <c r="S21" s="121"/>
      <c r="T21" s="3"/>
      <c r="U21" s="121"/>
      <c r="V21" s="3"/>
      <c r="W21" s="121"/>
      <c r="X21" s="3"/>
      <c r="Y21" s="54"/>
      <c r="Z21" s="55">
        <f>SUM(F21:X21)</f>
        <v>1296961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>
        <v>1737424</v>
      </c>
      <c r="G23" s="121"/>
      <c r="H23" s="3">
        <v>160125</v>
      </c>
      <c r="I23" s="121"/>
      <c r="J23" s="192">
        <v>283945</v>
      </c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2181494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88643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88643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>
        <v>137535</v>
      </c>
      <c r="G29" s="121"/>
      <c r="H29" s="3">
        <v>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137535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>
        <v>598058</v>
      </c>
      <c r="G31" s="121"/>
      <c r="H31" s="3">
        <v>0</v>
      </c>
      <c r="I31" s="121"/>
      <c r="J31" s="192"/>
      <c r="K31" s="193"/>
      <c r="L31" s="194"/>
      <c r="M31" s="121"/>
      <c r="N31" s="192">
        <v>55590</v>
      </c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653648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3388702</v>
      </c>
      <c r="G35" s="21"/>
      <c r="H35" s="68">
        <f>SUM(H21:H33)</f>
        <v>370968</v>
      </c>
      <c r="I35" s="57"/>
      <c r="J35" s="195">
        <f>SUM(J21:L33)</f>
        <v>517368</v>
      </c>
      <c r="K35" s="196"/>
      <c r="L35" s="197"/>
      <c r="M35" s="57"/>
      <c r="N35" s="195">
        <f>SUM(N21:P33)</f>
        <v>55590</v>
      </c>
      <c r="O35" s="196"/>
      <c r="P35" s="197"/>
      <c r="Q35" s="57"/>
      <c r="R35" s="67">
        <f>SUM(R21:R33)</f>
        <v>25653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4358281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>
        <v>3388702</v>
      </c>
      <c r="G44" s="121"/>
      <c r="H44" s="3">
        <v>216300</v>
      </c>
      <c r="I44" s="86"/>
      <c r="J44" s="141">
        <f>IFERROR(H44/F44,0)</f>
        <v>6.3829749561926663E-2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v>370968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3759670</v>
      </c>
      <c r="G48" s="21"/>
      <c r="H48" s="67">
        <f>H44</f>
        <v>216300</v>
      </c>
      <c r="I48" s="83"/>
      <c r="J48" s="141">
        <f>IFERROR(H48/F48,0)</f>
        <v>5.7531645064593434E-2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>
        <v>133000</v>
      </c>
      <c r="G58" s="121"/>
      <c r="H58" s="3"/>
      <c r="I58" s="121"/>
      <c r="J58" s="192">
        <v>107368</v>
      </c>
      <c r="K58" s="193"/>
      <c r="L58" s="194"/>
      <c r="M58" s="121"/>
      <c r="N58" s="192">
        <v>55590</v>
      </c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295958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>
        <v>348944</v>
      </c>
      <c r="G60" s="121"/>
      <c r="H60" s="3">
        <v>293968</v>
      </c>
      <c r="I60" s="121"/>
      <c r="J60" s="192"/>
      <c r="K60" s="193"/>
      <c r="L60" s="194"/>
      <c r="M60" s="121"/>
      <c r="N60" s="192"/>
      <c r="O60" s="193"/>
      <c r="P60" s="194"/>
      <c r="Q60" s="121"/>
      <c r="R60" s="3">
        <v>26653</v>
      </c>
      <c r="S60" s="121"/>
      <c r="T60" s="3"/>
      <c r="U60" s="121"/>
      <c r="V60" s="3"/>
      <c r="W60" s="121"/>
      <c r="X60" s="3"/>
      <c r="Y60" s="54"/>
      <c r="Z60" s="55">
        <f>SUM(F60:X60)</f>
        <v>669565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>
        <v>2049018</v>
      </c>
      <c r="G62" s="121"/>
      <c r="H62" s="3"/>
      <c r="I62" s="121"/>
      <c r="J62" s="192">
        <v>400000</v>
      </c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2449018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>
        <v>677740</v>
      </c>
      <c r="G64" s="121"/>
      <c r="H64" s="3">
        <v>11000</v>
      </c>
      <c r="I64" s="121"/>
      <c r="J64" s="192">
        <v>10000</v>
      </c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698740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>
        <v>180000</v>
      </c>
      <c r="G66" s="121"/>
      <c r="H66" s="3">
        <v>66000</v>
      </c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246000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3388702</v>
      </c>
      <c r="G68" s="21"/>
      <c r="H68" s="68">
        <f>SUM(H58:H66)</f>
        <v>370968</v>
      </c>
      <c r="I68" s="57"/>
      <c r="J68" s="195">
        <f>SUM(J58:L66)</f>
        <v>517368</v>
      </c>
      <c r="K68" s="196"/>
      <c r="L68" s="197"/>
      <c r="M68" s="57"/>
      <c r="N68" s="195">
        <f>SUM(N58:P66)</f>
        <v>55590</v>
      </c>
      <c r="O68" s="196"/>
      <c r="P68" s="197"/>
      <c r="Q68" s="57"/>
      <c r="R68" s="67">
        <f>SUM(R58:R66)</f>
        <v>26653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4359281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2" zoomScale="86" zoomScaleNormal="93" zoomScalePageLayoutView="93" workbookViewId="0">
      <selection activeCell="R61" sqref="R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 t="s">
        <v>122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210960</v>
      </c>
      <c r="G21" s="121"/>
      <c r="H21" s="3">
        <v>0</v>
      </c>
      <c r="I21" s="121"/>
      <c r="J21" s="192">
        <v>226997</v>
      </c>
      <c r="K21" s="193"/>
      <c r="L21" s="194"/>
      <c r="M21" s="121"/>
      <c r="N21" s="192"/>
      <c r="O21" s="193"/>
      <c r="P21" s="194"/>
      <c r="Q21" s="121"/>
      <c r="R21" s="3">
        <v>143723</v>
      </c>
      <c r="S21" s="121"/>
      <c r="T21" s="3"/>
      <c r="U21" s="121"/>
      <c r="V21" s="3"/>
      <c r="W21" s="121"/>
      <c r="X21" s="3"/>
      <c r="Y21" s="54"/>
      <c r="Z21" s="55">
        <f>SUM(F21:X21)</f>
        <v>581680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>
        <v>121543</v>
      </c>
      <c r="G23" s="121"/>
      <c r="H23" s="3">
        <v>200800</v>
      </c>
      <c r="I23" s="121"/>
      <c r="J23" s="192">
        <v>182954</v>
      </c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505297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>
        <v>2700</v>
      </c>
      <c r="G25" s="121"/>
      <c r="H25" s="3">
        <v>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2700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>
        <v>491314</v>
      </c>
      <c r="G31" s="121"/>
      <c r="H31" s="3">
        <v>316200</v>
      </c>
      <c r="I31" s="121"/>
      <c r="J31" s="192"/>
      <c r="K31" s="193"/>
      <c r="L31" s="194"/>
      <c r="M31" s="121"/>
      <c r="N31" s="192">
        <v>83226</v>
      </c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890740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10000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10000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826517</v>
      </c>
      <c r="G35" s="21"/>
      <c r="H35" s="68">
        <f>SUM(H21:H33)</f>
        <v>527000</v>
      </c>
      <c r="I35" s="57"/>
      <c r="J35" s="195">
        <f>SUM(J21:L33)</f>
        <v>409951</v>
      </c>
      <c r="K35" s="196"/>
      <c r="L35" s="197"/>
      <c r="M35" s="57"/>
      <c r="N35" s="195">
        <f>SUM(N21:P33)</f>
        <v>83226</v>
      </c>
      <c r="O35" s="196"/>
      <c r="P35" s="197"/>
      <c r="Q35" s="57"/>
      <c r="R35" s="67">
        <f>SUM(R21:R33)</f>
        <v>143723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1990417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>
        <v>826517</v>
      </c>
      <c r="G44" s="121"/>
      <c r="H44" s="3">
        <v>42000</v>
      </c>
      <c r="I44" s="86"/>
      <c r="J44" s="141">
        <f>IFERROR(H44/F44,0)</f>
        <v>5.0815651704683627E-2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v>527000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1353517</v>
      </c>
      <c r="G48" s="21"/>
      <c r="H48" s="67">
        <f>H44</f>
        <v>42000</v>
      </c>
      <c r="I48" s="83"/>
      <c r="J48" s="141">
        <f>IFERROR(H48/F48,0)</f>
        <v>3.1030271507487529E-2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>
        <v>210960</v>
      </c>
      <c r="G58" s="121"/>
      <c r="H58" s="3">
        <v>100800</v>
      </c>
      <c r="I58" s="121"/>
      <c r="J58" s="192">
        <v>182954</v>
      </c>
      <c r="K58" s="193"/>
      <c r="L58" s="194"/>
      <c r="M58" s="121"/>
      <c r="N58" s="192">
        <v>48000</v>
      </c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542714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>
        <v>124243</v>
      </c>
      <c r="G60" s="121"/>
      <c r="H60" s="3">
        <v>100000</v>
      </c>
      <c r="I60" s="121"/>
      <c r="J60" s="192">
        <v>226997</v>
      </c>
      <c r="K60" s="193"/>
      <c r="L60" s="194"/>
      <c r="M60" s="121"/>
      <c r="N60" s="192"/>
      <c r="O60" s="193"/>
      <c r="P60" s="194"/>
      <c r="Q60" s="121"/>
      <c r="R60" s="3">
        <v>143723</v>
      </c>
      <c r="S60" s="121"/>
      <c r="T60" s="3"/>
      <c r="U60" s="121"/>
      <c r="V60" s="3"/>
      <c r="W60" s="121"/>
      <c r="X60" s="3"/>
      <c r="Y60" s="54"/>
      <c r="Z60" s="55">
        <f>SUM(F60:X60)</f>
        <v>594963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>
        <v>491314</v>
      </c>
      <c r="G62" s="121"/>
      <c r="H62" s="3">
        <v>321200</v>
      </c>
      <c r="I62" s="121"/>
      <c r="J62" s="192"/>
      <c r="K62" s="193"/>
      <c r="L62" s="194"/>
      <c r="M62" s="121"/>
      <c r="N62" s="192">
        <v>29226</v>
      </c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841740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>
        <v>5000</v>
      </c>
      <c r="I64" s="121"/>
      <c r="J64" s="192"/>
      <c r="K64" s="193"/>
      <c r="L64" s="194"/>
      <c r="M64" s="121"/>
      <c r="N64" s="192">
        <v>6000</v>
      </c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11000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826517</v>
      </c>
      <c r="G68" s="21"/>
      <c r="H68" s="68">
        <f>SUM(H58:H66)</f>
        <v>527000</v>
      </c>
      <c r="I68" s="57"/>
      <c r="J68" s="195">
        <f>SUM(J58:L66)</f>
        <v>409951</v>
      </c>
      <c r="K68" s="196"/>
      <c r="L68" s="197"/>
      <c r="M68" s="57"/>
      <c r="N68" s="195">
        <f>SUM(N58:P66)</f>
        <v>83226</v>
      </c>
      <c r="O68" s="196"/>
      <c r="P68" s="197"/>
      <c r="Q68" s="57"/>
      <c r="R68" s="67">
        <f>SUM(R58:R66)</f>
        <v>143723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1990417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1" t="str">
        <f>Summary!D11:O11</f>
        <v>Cerritos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1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5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75" thickBot="1" x14ac:dyDescent="0.7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Cerritos</vt:lpstr>
      <vt:lpstr>BUSD</vt:lpstr>
      <vt:lpstr>ABC</vt:lpstr>
      <vt:lpstr>NLM</vt:lpstr>
      <vt:lpstr>DAS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ABC!Print_Area</vt:lpstr>
      <vt:lpstr>BUSD!Print_Area</vt:lpstr>
      <vt:lpstr>Cerritos!Print_Area</vt:lpstr>
      <vt:lpstr>DAS!Print_Area</vt:lpstr>
      <vt:lpstr>NLM!Print_Area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