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55" tabRatio="747"/>
  </bookViews>
  <sheets>
    <sheet name="Summary" sheetId="41" r:id="rId1"/>
    <sheet name="ddConsortia" sheetId="42" state="hidden" r:id="rId2"/>
    <sheet name="LTCC" sheetId="39" r:id="rId3"/>
    <sheet name="LTUSD" sheetId="61" r:id="rId4"/>
    <sheet name="EDCOE" sheetId="43" r:id="rId5"/>
    <sheet name="Sheet4" sheetId="44" r:id="rId6"/>
    <sheet name="Sheet5" sheetId="45" r:id="rId7"/>
    <sheet name="Sheet6" sheetId="46" r:id="rId8"/>
    <sheet name="Sheet7" sheetId="47" r:id="rId9"/>
    <sheet name="Sheet8" sheetId="48" r:id="rId10"/>
    <sheet name="Sheet9" sheetId="49" r:id="rId11"/>
    <sheet name="Sheet10" sheetId="50" r:id="rId12"/>
    <sheet name="Sheet11" sheetId="51" r:id="rId13"/>
    <sheet name="Sheet12" sheetId="52" r:id="rId14"/>
    <sheet name="Sheet13" sheetId="53" r:id="rId15"/>
    <sheet name="Sheet14" sheetId="54" r:id="rId16"/>
    <sheet name="Sheet15" sheetId="55" r:id="rId17"/>
    <sheet name="Sheet16" sheetId="56" r:id="rId18"/>
    <sheet name="Sheet17" sheetId="57" r:id="rId19"/>
    <sheet name="Sheet18" sheetId="58" r:id="rId20"/>
    <sheet name="Sheet19" sheetId="59" r:id="rId21"/>
    <sheet name="Sheet20" sheetId="60" r:id="rId22"/>
  </sheets>
  <externalReferences>
    <externalReference r:id="rId23"/>
  </externalReferences>
  <definedNames>
    <definedName name="ddConsortia" localSheetId="1">[1]Census!$A$2:$A$71</definedName>
    <definedName name="ddConsortia" localSheetId="4">#REF!</definedName>
    <definedName name="ddConsortia" localSheetId="3">#REF!</definedName>
    <definedName name="ddConsortia" localSheetId="11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>#REF!</definedName>
    <definedName name="ddConsortium">ddConsortia!$A$2:$A$72</definedName>
    <definedName name="_xlnm.Print_Area" localSheetId="4">EDCOE!$A$1:$AB$72</definedName>
    <definedName name="_xlnm.Print_Area" localSheetId="2">LTCC!$A$1:$AB$72</definedName>
    <definedName name="_xlnm.Print_Area" localSheetId="3">LTUSD!$A$1:$AB$72</definedName>
    <definedName name="_xlnm.Print_Area" localSheetId="11">Sheet10!$A$1:$AB$72</definedName>
    <definedName name="_xlnm.Print_Area" localSheetId="12">Sheet11!$A$1:$AB$72</definedName>
    <definedName name="_xlnm.Print_Area" localSheetId="13">Sheet12!$A$1:$AB$72</definedName>
    <definedName name="_xlnm.Print_Area" localSheetId="14">Sheet13!$A$1:$AB$72</definedName>
    <definedName name="_xlnm.Print_Area" localSheetId="15">Sheet14!$A$1:$AB$72</definedName>
    <definedName name="_xlnm.Print_Area" localSheetId="16">Sheet15!$A$1:$AB$72</definedName>
    <definedName name="_xlnm.Print_Area" localSheetId="17">Sheet16!$A$1:$AB$72</definedName>
    <definedName name="_xlnm.Print_Area" localSheetId="18">Sheet17!$A$1:$AB$72</definedName>
    <definedName name="_xlnm.Print_Area" localSheetId="19">Sheet18!$A$1:$AB$72</definedName>
    <definedName name="_xlnm.Print_Area" localSheetId="20">Sheet19!$A$1:$AB$72</definedName>
    <definedName name="_xlnm.Print_Area" localSheetId="21">Sheet20!$A$1:$AB$72</definedName>
    <definedName name="_xlnm.Print_Area" localSheetId="5">Sheet4!$A$1:$AB$72</definedName>
    <definedName name="_xlnm.Print_Area" localSheetId="6">Sheet5!$A$1:$AB$72</definedName>
    <definedName name="_xlnm.Print_Area" localSheetId="7">Sheet6!$A$1:$AB$72</definedName>
    <definedName name="_xlnm.Print_Area" localSheetId="8">Sheet7!$A$1:$AB$72</definedName>
    <definedName name="_xlnm.Print_Area" localSheetId="9">Sheet8!$A$1:$AB$72</definedName>
    <definedName name="_xlnm.Print_Area" localSheetId="10">Sheet9!$A$1:$AB$72</definedName>
    <definedName name="_xlnm.Print_Area" localSheetId="0">Summary!$A$1:$AB$71</definedName>
    <definedName name="tblDemographics" localSheetId="4">#REF!</definedName>
    <definedName name="tblDemographics" localSheetId="3">#REF!</definedName>
    <definedName name="tblDemographics" localSheetId="11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39" l="1"/>
  <c r="H31" i="39"/>
  <c r="H29" i="39"/>
  <c r="H27" i="39"/>
  <c r="H25" i="39"/>
  <c r="H23" i="39"/>
  <c r="H21" i="39"/>
  <c r="H58" i="39" s="1"/>
  <c r="V60" i="39"/>
  <c r="V58" i="39"/>
  <c r="R60" i="39"/>
  <c r="R58" i="39"/>
  <c r="N66" i="39"/>
  <c r="N60" i="39"/>
  <c r="N58" i="39"/>
  <c r="V23" i="39"/>
  <c r="V21" i="39"/>
  <c r="H60" i="39" l="1"/>
  <c r="H66" i="39"/>
  <c r="H62" i="39"/>
  <c r="H43" i="41" l="1"/>
  <c r="H47" i="41" s="1"/>
  <c r="F43" i="41"/>
  <c r="F45" i="41"/>
  <c r="L45" i="41"/>
  <c r="L47" i="41" s="1"/>
  <c r="J44" i="39"/>
  <c r="N46" i="39"/>
  <c r="N46" i="61"/>
  <c r="F48" i="61"/>
  <c r="N48" i="61" s="1"/>
  <c r="L48" i="61"/>
  <c r="F48" i="43"/>
  <c r="N48" i="43" s="1"/>
  <c r="L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Z63" i="41" s="1"/>
  <c r="H61" i="41"/>
  <c r="Z61" i="41" s="1"/>
  <c r="H59" i="41"/>
  <c r="H57" i="41"/>
  <c r="F65" i="41"/>
  <c r="F63" i="41"/>
  <c r="F61" i="41"/>
  <c r="F59" i="41"/>
  <c r="F57" i="41"/>
  <c r="F67" i="41" s="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R33" i="41" s="1"/>
  <c r="N31" i="41"/>
  <c r="N29" i="41"/>
  <c r="N27" i="41"/>
  <c r="N25" i="41"/>
  <c r="N23" i="41"/>
  <c r="N33" i="41" s="1"/>
  <c r="N21" i="41"/>
  <c r="N19" i="41"/>
  <c r="J31" i="41"/>
  <c r="J29" i="41"/>
  <c r="J27" i="41"/>
  <c r="J25" i="41"/>
  <c r="J23" i="41"/>
  <c r="J21" i="41"/>
  <c r="J19" i="41"/>
  <c r="H19" i="41"/>
  <c r="H31" i="41"/>
  <c r="Z31" i="41" s="1"/>
  <c r="H29" i="41"/>
  <c r="Z29" i="41" s="1"/>
  <c r="H27" i="41"/>
  <c r="Z27" i="41" s="1"/>
  <c r="H25" i="41"/>
  <c r="Z25" i="41" s="1"/>
  <c r="H23" i="41"/>
  <c r="H21" i="41"/>
  <c r="Z21" i="41" s="1"/>
  <c r="F31" i="41"/>
  <c r="F29" i="41"/>
  <c r="F27" i="41"/>
  <c r="F25" i="41"/>
  <c r="F23" i="41"/>
  <c r="F21" i="41"/>
  <c r="F19" i="41"/>
  <c r="F33" i="41" s="1"/>
  <c r="Z58" i="61"/>
  <c r="Z60" i="61"/>
  <c r="Z62" i="61"/>
  <c r="Z64" i="61"/>
  <c r="Z66" i="61"/>
  <c r="X68" i="61"/>
  <c r="V68" i="61"/>
  <c r="T68" i="61"/>
  <c r="R68" i="61"/>
  <c r="N68" i="61"/>
  <c r="J68" i="61"/>
  <c r="H68" i="61"/>
  <c r="F68" i="61"/>
  <c r="Z21" i="61"/>
  <c r="Z35" i="61" s="1"/>
  <c r="Z23" i="61"/>
  <c r="Z25" i="61"/>
  <c r="Z27" i="61"/>
  <c r="Z29" i="61"/>
  <c r="Z31" i="61"/>
  <c r="Z33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X35" i="43"/>
  <c r="V35" i="43"/>
  <c r="T35" i="43"/>
  <c r="R35" i="43"/>
  <c r="N35" i="43"/>
  <c r="J35" i="43"/>
  <c r="H35" i="43"/>
  <c r="F35" i="43"/>
  <c r="D11" i="43"/>
  <c r="D11" i="39"/>
  <c r="X67" i="41"/>
  <c r="V67" i="41"/>
  <c r="T67" i="41"/>
  <c r="J67" i="41"/>
  <c r="X33" i="41"/>
  <c r="T33" i="41"/>
  <c r="J33" i="41"/>
  <c r="Z58" i="39"/>
  <c r="Z60" i="39"/>
  <c r="Z62" i="39"/>
  <c r="Z64" i="39"/>
  <c r="Z66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N48" i="39" l="1"/>
  <c r="J43" i="41"/>
  <c r="J48" i="39"/>
  <c r="R67" i="41"/>
  <c r="Z65" i="41"/>
  <c r="N67" i="41"/>
  <c r="Z59" i="41"/>
  <c r="Z57" i="41"/>
  <c r="V33" i="41"/>
  <c r="Z19" i="41"/>
  <c r="Z23" i="41"/>
  <c r="Z68" i="39"/>
  <c r="Z35" i="39"/>
  <c r="N45" i="41"/>
  <c r="Z68" i="61"/>
  <c r="Z68" i="43"/>
  <c r="H67" i="41"/>
  <c r="Z35" i="43"/>
  <c r="H33" i="41"/>
  <c r="F47" i="41"/>
  <c r="Z33" i="41" l="1"/>
  <c r="Z67" i="41"/>
  <c r="N47" i="41"/>
  <c r="J47" i="41"/>
</calcChain>
</file>

<file path=xl/sharedStrings.xml><?xml version="1.0" encoding="utf-8"?>
<sst xmlns="http://schemas.openxmlformats.org/spreadsheetml/2006/main" count="1270" uniqueCount="119">
  <si>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</si>
  <si>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</si>
  <si>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</si>
  <si>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</si>
  <si>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</si>
  <si>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</si>
  <si>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</si>
  <si>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</si>
  <si>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</si>
  <si>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</si>
  <si>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</si>
  <si>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</si>
  <si>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</si>
  <si>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</si>
  <si>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</si>
  <si>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</si>
  <si>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</si>
  <si>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</si>
  <si>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</si>
  <si>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</si>
  <si>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</si>
  <si>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</si>
  <si>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</si>
  <si>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</si>
  <si>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</si>
  <si>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</si>
  <si>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</si>
  <si>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</si>
  <si>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</si>
  <si>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</si>
  <si>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</si>
  <si>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</si>
  <si>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</si>
  <si>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</si>
  <si>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</si>
  <si>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</si>
  <si>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</si>
  <si>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</si>
  <si>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</si>
  <si>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</si>
  <si>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</si>
  <si>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</si>
  <si>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</si>
  <si>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</si>
  <si>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</si>
  <si>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</si>
  <si>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</si>
  <si>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</si>
  <si>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</si>
  <si>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</si>
  <si>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</si>
  <si>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</si>
  <si>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</si>
  <si>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</si>
  <si>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</si>
  <si>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</si>
  <si>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</si>
  <si>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</si>
  <si>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</si>
  <si>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</si>
  <si>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</si>
  <si>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</si>
  <si>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</si>
  <si>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</si>
  <si>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</si>
  <si>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</si>
  <si>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</si>
  <si>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</si>
  <si>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</si>
  <si>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</si>
  <si>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</si>
  <si>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</si>
  <si>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</si>
  <si>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</si>
  <si>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</si>
  <si>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</si>
  <si>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</si>
  <si>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</si>
  <si>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</si>
  <si>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</si>
  <si>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</si>
  <si>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</si>
  <si>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</si>
  <si>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</si>
  <si>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</si>
  <si>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</si>
  <si>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</si>
  <si>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</si>
  <si>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</si>
  <si>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</si>
  <si>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</si>
  <si>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</si>
  <si>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</si>
  <si>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</si>
  <si>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</si>
  <si>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</si>
  <si>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</si>
  <si>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</si>
  <si>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</si>
  <si>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</si>
  <si>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</si>
  <si>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</si>
  <si>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</si>
  <si>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</si>
  <si>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</si>
  <si>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</si>
  <si>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</si>
  <si>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</si>
  <si>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</si>
  <si>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</si>
  <si>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</si>
  <si>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</si>
  <si>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</si>
  <si>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</si>
  <si>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</si>
  <si>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</si>
  <si>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</si>
  <si>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</si>
  <si>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El Dorado County Office fo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</si>
</sst>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"/>
    <numFmt numFmtId="166" formatCode="_(* #,##0_);_(* \(#,##0\);_(* &quot;-&quot;??_);_(@_)"/>
    <numFmt numFmtId="167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  <family val="2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44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44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5" fontId="23" fillId="6" borderId="9" xfId="6" applyNumberFormat="1" applyFont="1" applyFill="1" applyBorder="1" applyAlignment="1" applyProtection="1">
      <alignment horizontal="right" vertical="center"/>
      <protection locked="0"/>
    </xf>
    <xf numFmtId="166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5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5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5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5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5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5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5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7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5" fontId="10" fillId="5" borderId="27" xfId="6" applyNumberFormat="1" applyFont="1" applyFill="1" applyBorder="1" applyAlignment="1" applyProtection="1">
      <alignment vertical="center"/>
      <protection hidden="1"/>
    </xf>
    <xf numFmtId="165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5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5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5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5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5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5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5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44" fontId="8" fillId="4" borderId="0" xfId="1" applyNumberFormat="1" applyFont="1" applyFill="1" applyBorder="1" applyAlignment="1" applyProtection="1">
      <alignment horizontal="center" vertical="center"/>
      <protection hidden="1"/>
    </xf>
    <xf numFmtId="165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7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5" fontId="9" fillId="5" borderId="9" xfId="6" applyNumberFormat="1" applyFont="1" applyFill="1" applyBorder="1" applyAlignment="1" applyProtection="1">
      <alignment horizontal="right" vertical="center"/>
      <protection hidden="1"/>
    </xf>
    <xf numFmtId="165" fontId="10" fillId="7" borderId="9" xfId="6" applyNumberFormat="1" applyFont="1" applyFill="1" applyBorder="1" applyAlignment="1" applyProtection="1">
      <alignment horizontal="right" vertical="center"/>
      <protection hidden="1"/>
    </xf>
    <xf numFmtId="165" fontId="10" fillId="7" borderId="27" xfId="6" applyNumberFormat="1" applyFont="1" applyFill="1" applyBorder="1" applyAlignment="1" applyProtection="1">
      <alignment vertical="center"/>
      <protection hidden="1"/>
    </xf>
    <xf numFmtId="165" fontId="10" fillId="7" borderId="15" xfId="6" applyNumberFormat="1" applyFont="1" applyFill="1" applyBorder="1" applyAlignment="1" applyProtection="1">
      <alignment vertical="center"/>
      <protection hidden="1"/>
    </xf>
    <xf numFmtId="165" fontId="9" fillId="5" borderId="9" xfId="6" applyNumberFormat="1" applyFont="1" applyFill="1" applyBorder="1" applyAlignment="1" applyProtection="1">
      <alignment vertical="center"/>
      <protection hidden="1"/>
    </xf>
    <xf numFmtId="167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5" fontId="23" fillId="4" borderId="0" xfId="6" applyNumberFormat="1" applyFont="1" applyFill="1" applyBorder="1" applyAlignment="1" applyProtection="1">
      <alignment horizontal="right" vertical="center"/>
      <protection locked="0"/>
    </xf>
    <xf numFmtId="167" fontId="38" fillId="0" borderId="9" xfId="20" applyNumberFormat="1" applyFont="1" applyFill="1" applyBorder="1" applyAlignment="1" applyProtection="1">
      <alignment horizontal="center" vertical="center"/>
      <protection hidden="1"/>
    </xf>
    <xf numFmtId="167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7" fontId="9" fillId="4" borderId="0" xfId="2" applyNumberFormat="1" applyFont="1" applyFill="1" applyAlignment="1" applyProtection="1">
      <alignment horizontal="center" vertical="center"/>
      <protection hidden="1"/>
    </xf>
    <xf numFmtId="167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5" fontId="9" fillId="4" borderId="0" xfId="6" applyNumberFormat="1" applyFont="1" applyFill="1" applyBorder="1" applyAlignment="1" applyProtection="1">
      <alignment horizontal="right" vertical="center"/>
      <protection hidden="1"/>
    </xf>
    <xf numFmtId="167" fontId="38" fillId="4" borderId="0" xfId="20" applyNumberFormat="1" applyFont="1" applyFill="1" applyBorder="1" applyAlignment="1" applyProtection="1">
      <alignment horizontal="center" vertical="center"/>
      <protection hidden="1"/>
    </xf>
    <xf numFmtId="165" fontId="9" fillId="5" borderId="11" xfId="6" applyNumberFormat="1" applyFont="1" applyFill="1" applyBorder="1" applyAlignment="1" applyProtection="1">
      <alignment horizontal="right" vertical="center"/>
      <protection hidden="1"/>
    </xf>
    <xf numFmtId="165" fontId="9" fillId="5" borderId="12" xfId="6" applyNumberFormat="1" applyFont="1" applyFill="1" applyBorder="1" applyAlignment="1" applyProtection="1">
      <alignment horizontal="right" vertical="center"/>
      <protection hidden="1"/>
    </xf>
    <xf numFmtId="165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5" fontId="10" fillId="7" borderId="36" xfId="6" applyNumberFormat="1" applyFont="1" applyFill="1" applyBorder="1" applyAlignment="1" applyProtection="1">
      <alignment horizontal="right" vertical="center"/>
      <protection hidden="1"/>
    </xf>
    <xf numFmtId="165" fontId="10" fillId="7" borderId="37" xfId="6" applyNumberFormat="1" applyFont="1" applyFill="1" applyBorder="1" applyAlignment="1" applyProtection="1">
      <alignment horizontal="right" vertical="center"/>
      <protection hidden="1"/>
    </xf>
    <xf numFmtId="165" fontId="10" fillId="7" borderId="38" xfId="6" applyNumberFormat="1" applyFont="1" applyFill="1" applyBorder="1" applyAlignment="1" applyProtection="1">
      <alignment horizontal="right" vertical="center"/>
      <protection hidden="1"/>
    </xf>
    <xf numFmtId="165" fontId="10" fillId="7" borderId="20" xfId="6" applyNumberFormat="1" applyFont="1" applyFill="1" applyBorder="1" applyAlignment="1" applyProtection="1">
      <alignment vertical="center"/>
      <protection hidden="1"/>
    </xf>
    <xf numFmtId="165" fontId="10" fillId="7" borderId="21" xfId="6" applyNumberFormat="1" applyFont="1" applyFill="1" applyBorder="1" applyAlignment="1" applyProtection="1">
      <alignment vertical="center"/>
      <protection hidden="1"/>
    </xf>
    <xf numFmtId="165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5" fontId="9" fillId="5" borderId="11" xfId="6" applyNumberFormat="1" applyFont="1" applyFill="1" applyBorder="1" applyAlignment="1" applyProtection="1">
      <alignment vertical="center"/>
      <protection hidden="1"/>
    </xf>
    <xf numFmtId="165" fontId="9" fillId="5" borderId="12" xfId="6" applyNumberFormat="1" applyFont="1" applyFill="1" applyBorder="1" applyAlignment="1" applyProtection="1">
      <alignment vertical="center"/>
      <protection hidden="1"/>
    </xf>
    <xf numFmtId="165" fontId="9" fillId="5" borderId="13" xfId="6" applyNumberFormat="1" applyFont="1" applyFill="1" applyBorder="1" applyAlignment="1" applyProtection="1">
      <alignment vertical="center"/>
      <protection hidden="1"/>
    </xf>
    <xf numFmtId="165" fontId="23" fillId="6" borderId="11" xfId="6" applyNumberFormat="1" applyFont="1" applyFill="1" applyBorder="1" applyAlignment="1" applyProtection="1">
      <alignment horizontal="right" vertical="center"/>
      <protection locked="0"/>
    </xf>
    <xf numFmtId="165" fontId="23" fillId="6" borderId="12" xfId="6" applyNumberFormat="1" applyFont="1" applyFill="1" applyBorder="1" applyAlignment="1" applyProtection="1">
      <alignment horizontal="right" vertical="center"/>
      <protection locked="0"/>
    </xf>
    <xf numFmtId="165" fontId="23" fillId="6" borderId="13" xfId="6" applyNumberFormat="1" applyFont="1" applyFill="1" applyBorder="1" applyAlignment="1" applyProtection="1">
      <alignment horizontal="right" vertical="center"/>
      <protection locked="0"/>
    </xf>
    <xf numFmtId="165" fontId="10" fillId="5" borderId="20" xfId="6" applyNumberFormat="1" applyFont="1" applyFill="1" applyBorder="1" applyAlignment="1" applyProtection="1">
      <alignment vertical="center"/>
      <protection hidden="1"/>
    </xf>
    <xf numFmtId="165" fontId="10" fillId="5" borderId="21" xfId="6" applyNumberFormat="1" applyFont="1" applyFill="1" applyBorder="1" applyAlignment="1" applyProtection="1">
      <alignment vertical="center"/>
      <protection hidden="1"/>
    </xf>
    <xf numFmtId="165" fontId="10" fillId="5" borderId="22" xfId="6" applyNumberFormat="1" applyFont="1" applyFill="1" applyBorder="1" applyAlignment="1" applyProtection="1">
      <alignment vertical="center"/>
      <protection hidden="1"/>
    </xf>
    <xf numFmtId="165" fontId="39" fillId="6" borderId="23" xfId="6" applyNumberFormat="1" applyFont="1" applyFill="1" applyBorder="1" applyAlignment="1" applyProtection="1">
      <alignment horizontal="center" vertical="center"/>
      <protection locked="0"/>
    </xf>
    <xf numFmtId="165" fontId="39" fillId="6" borderId="24" xfId="6" applyNumberFormat="1" applyFont="1" applyFill="1" applyBorder="1" applyAlignment="1" applyProtection="1">
      <alignment horizontal="center" vertical="center"/>
      <protection locked="0"/>
    </xf>
    <xf numFmtId="165" fontId="39" fillId="6" borderId="25" xfId="6" applyNumberFormat="1" applyFont="1" applyFill="1" applyBorder="1" applyAlignment="1" applyProtection="1">
      <alignment horizontal="center" vertical="center"/>
      <protection locked="0"/>
    </xf>
    <xf numFmtId="165" fontId="26" fillId="5" borderId="23" xfId="6" applyNumberFormat="1" applyFont="1" applyFill="1" applyBorder="1" applyAlignment="1" applyProtection="1">
      <alignment horizontal="left" vertical="center"/>
      <protection hidden="1"/>
    </xf>
    <xf numFmtId="165" fontId="26" fillId="5" borderId="24" xfId="6" applyNumberFormat="1" applyFont="1" applyFill="1" applyBorder="1" applyAlignment="1" applyProtection="1">
      <alignment horizontal="left" vertical="center"/>
      <protection hidden="1"/>
    </xf>
    <xf numFmtId="165" fontId="26" fillId="5" borderId="25" xfId="6" applyNumberFormat="1" applyFont="1" applyFill="1" applyBorder="1" applyAlignment="1" applyProtection="1">
      <alignment horizontal="left" vertical="center"/>
      <protection hidden="1"/>
    </xf>
    <xf numFmtId="165" fontId="23" fillId="6" borderId="9" xfId="3" applyNumberFormat="1" applyFont="1" applyFill="1" applyBorder="1" applyAlignment="1" applyProtection="1">
      <alignment horizontal="right" vertical="center"/>
      <protection locked="0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topLeftCell="A16" zoomScale="91" workbookViewId="0">
      <selection activeCell="H19" sqref="H19:H3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8554687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9</v>
      </c>
      <c r="D11" s="152" t="s">
        <v>32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2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.1" customHeight="1" x14ac:dyDescent="0.2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2">
      <c r="A15" s="10"/>
      <c r="B15" s="40"/>
      <c r="C15" s="159"/>
      <c r="D15" s="159"/>
      <c r="F15" s="160" t="s">
        <v>81</v>
      </c>
      <c r="G15" s="161"/>
      <c r="H15" s="162"/>
      <c r="I15" s="41"/>
      <c r="J15" s="163" t="s">
        <v>82</v>
      </c>
      <c r="K15" s="164"/>
      <c r="L15" s="165"/>
      <c r="M15" s="41"/>
      <c r="N15" s="163" t="s">
        <v>2</v>
      </c>
      <c r="O15" s="164"/>
      <c r="P15" s="165"/>
      <c r="Q15" s="41"/>
      <c r="R15" s="156" t="s">
        <v>3</v>
      </c>
      <c r="S15" s="41"/>
      <c r="T15" s="156" t="s">
        <v>6</v>
      </c>
      <c r="U15" s="41"/>
      <c r="V15" s="156" t="s">
        <v>4</v>
      </c>
      <c r="W15" s="41"/>
      <c r="X15" s="156" t="s">
        <v>7</v>
      </c>
      <c r="Y15" s="41"/>
      <c r="Z15" s="156" t="s">
        <v>0</v>
      </c>
      <c r="AA15" s="42"/>
    </row>
    <row r="16" spans="1:35" ht="5.0999999999999996" customHeight="1" x14ac:dyDescent="0.2">
      <c r="A16" s="10"/>
      <c r="B16" s="40"/>
      <c r="C16" s="159"/>
      <c r="D16" s="159"/>
      <c r="F16" s="43"/>
      <c r="J16" s="166"/>
      <c r="K16" s="167"/>
      <c r="L16" s="168"/>
      <c r="N16" s="166"/>
      <c r="O16" s="167"/>
      <c r="P16" s="168"/>
      <c r="R16" s="157"/>
      <c r="T16" s="157"/>
      <c r="V16" s="157"/>
      <c r="X16" s="157"/>
      <c r="Z16" s="157"/>
      <c r="AA16" s="42"/>
    </row>
    <row r="17" spans="1:35" s="45" customFormat="1" ht="29.1" customHeight="1" thickBot="1" x14ac:dyDescent="0.25">
      <c r="B17" s="46"/>
      <c r="C17" s="159"/>
      <c r="D17" s="159"/>
      <c r="E17" s="41"/>
      <c r="F17" s="47" t="s">
        <v>1</v>
      </c>
      <c r="G17" s="41"/>
      <c r="H17" s="47" t="s">
        <v>89</v>
      </c>
      <c r="J17" s="169"/>
      <c r="K17" s="170"/>
      <c r="L17" s="171"/>
      <c r="N17" s="169"/>
      <c r="O17" s="170"/>
      <c r="P17" s="171"/>
      <c r="R17" s="158"/>
      <c r="T17" s="158"/>
      <c r="V17" s="158"/>
      <c r="X17" s="158"/>
      <c r="Z17" s="158"/>
      <c r="AA17" s="48"/>
      <c r="AB17" s="41"/>
    </row>
    <row r="18" spans="1:35" s="16" customFormat="1" ht="5.0999999999999996" customHeight="1" x14ac:dyDescent="0.2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.100000000000001" customHeight="1" x14ac:dyDescent="0.2">
      <c r="A19" s="19"/>
      <c r="B19" s="51"/>
      <c r="C19" s="52" t="s">
        <v>91</v>
      </c>
      <c r="D19" s="53"/>
      <c r="E19" s="21"/>
      <c r="F19" s="130">
        <f>SUM(LTCC!F21,LTUSD!F21,EDCOE!F21,Sheet4!F21,Sheet5!F21,Sheet6!F21,Sheet7!F21,Sheet8!F21,Sheet9!F21,Sheet10!F21,Sheet11!F21,Sheet12!F21,Sheet13!F21,Sheet14!F21,Sheet15!F21,Sheet16!F21,Sheet17!F21,Sheet18!F21,Sheet19!F21,Sheet20!F21)</f>
        <v>51271.425000000003</v>
      </c>
      <c r="G19" s="54"/>
      <c r="H19" s="130">
        <f>SUM(LTCC!H21,LTUSD!H21,EDCOE!H21,Sheet4!H21,Sheet5!H21,Sheet6!H21,Sheet7!H21,Sheet8!H21,Sheet9!H21,Sheet10!H21,Sheet11!H21,Sheet12!H21,Sheet13!H21,Sheet14!H21,Sheet15!H21,Sheet16!H21,Sheet17!H21,Sheet18!H21,Sheet19!H21,Sheet20!H21)</f>
        <v>138492.85649999999</v>
      </c>
      <c r="I19" s="54"/>
      <c r="J19" s="147">
        <f>SUM(LTCC!J21,LTUSD!J21,EDCOE!J21,Sheet4!J21,Sheet5!J21,Sheet6!J21,Sheet7!J21,Sheet8!J21,Sheet9!J21,Sheet10!J21,Sheet11!J21,Sheet12!J21,Sheet13!J21,Sheet14!J21,Sheet15!J21,Sheet16!J21,Sheet17!J21,Sheet18!J21,Sheet19!J21,Sheet20!J21)</f>
        <v>0</v>
      </c>
      <c r="K19" s="148"/>
      <c r="L19" s="149"/>
      <c r="M19" s="54"/>
      <c r="N19" s="147">
        <f>SUM(LTCC!N21,LTUSD!N21,EDCOE!N21,Sheet4!N21,Sheet5!N21,Sheet6!N21,Sheet7!N21,Sheet8!N21,Sheet9!N21,Sheet10!N21,Sheet11!N21,Sheet12!N21,Sheet13!N21,Sheet14!N21,Sheet15!N21,Sheet16!N21,Sheet17!N21,Sheet18!N21,Sheet19!N21,Sheet20!N21)</f>
        <v>0</v>
      </c>
      <c r="O19" s="148"/>
      <c r="P19" s="149"/>
      <c r="Q19" s="54"/>
      <c r="R19" s="130">
        <f>SUM(LTCC!R21,LTUSD!R21,EDCOE!R21,Sheet4!R21,Sheet5!R21,Sheet6!R21,Sheet7!R21,Sheet8!R21,Sheet9!R21,Sheet10!R21,Sheet11!R21,Sheet12!R21,Sheet13!R21,Sheet14!R21,Sheet15!R21,Sheet16!R21,Sheet17!R21,Sheet18!R21,Sheet19!R21,Sheet20!R21)</f>
        <v>120375</v>
      </c>
      <c r="S19" s="54"/>
      <c r="T19" s="130">
        <f>SUM(LTCC!T21,LTUSD!T21,EDCOE!T21,Sheet4!T21,Sheet5!T21,Sheet6!T21,Sheet7!T21,Sheet8!T21,Sheet9!T21,Sheet10!T21,Sheet11!T21,Sheet12!T21,Sheet13!T21,Sheet14!T21,Sheet15!T21,Sheet16!T21,Sheet17!T21,Sheet18!T21,Sheet19!T21,Sheet20!T21)</f>
        <v>0</v>
      </c>
      <c r="U19" s="54"/>
      <c r="V19" s="130">
        <f>SUM(LTCC!V21,LTUSD!V21,EDCOE!V21,Sheet4!V21,Sheet5!V21,Sheet6!V21,Sheet7!V21,Sheet8!V21,Sheet9!V21,Sheet10!V21,Sheet11!V21,Sheet12!V21,Sheet13!V21,Sheet14!V21,Sheet15!V21,Sheet16!V21,Sheet17!V21,Sheet18!V21,Sheet19!V21,Sheet20!V21)</f>
        <v>237258</v>
      </c>
      <c r="W19" s="54"/>
      <c r="X19" s="130">
        <f>SUM(LTCC!X21,LTUSD!X21,EDCOE!X21,Sheet4!X21,Sheet5!X21,Sheet6!X21,Sheet7!X21,Sheet8!X21,Sheet9!X21,Sheet10!X21,Sheet11!X21,Sheet12!X21,Sheet13!X21,Sheet14!X21,Sheet15!X21,Sheet16!X21,Sheet17!X21,Sheet18!X21,Sheet19!X21,Sheet20!X21)</f>
        <v>0</v>
      </c>
      <c r="Y19" s="54"/>
      <c r="Z19" s="131">
        <f>SUM(F19:X19)</f>
        <v>547397.28150000004</v>
      </c>
      <c r="AA19" s="56"/>
      <c r="AB19" s="57"/>
    </row>
    <row r="20" spans="1:35" ht="5.0999999999999996" customHeight="1" x14ac:dyDescent="0.2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.100000000000001" customHeight="1" x14ac:dyDescent="0.2">
      <c r="A21" s="19"/>
      <c r="B21" s="51"/>
      <c r="C21" s="52" t="s">
        <v>94</v>
      </c>
      <c r="D21" s="53"/>
      <c r="E21" s="21"/>
      <c r="F21" s="130">
        <f>SUM(LTCC!F23,LTUSD!F23,EDCOE!F23,Sheet4!F23,Sheet5!F23,Sheet6!F23,Sheet7!F23,Sheet8!F23,Sheet9!F23,Sheet10!F23,Sheet11!F23,Sheet12!F23,Sheet13!F23,Sheet14!F23,Sheet15!F23,Sheet16!F23,Sheet17!F23,Sheet18!F23,Sheet19!F23,Sheet20!F23)</f>
        <v>0</v>
      </c>
      <c r="G21" s="54"/>
      <c r="H21" s="130">
        <f>SUM(LTCC!H23,LTUSD!H23,EDCOE!H23,Sheet4!H23,Sheet5!H23,Sheet6!H23,Sheet7!H23,Sheet8!H23,Sheet9!H23,Sheet10!H23,Sheet11!H23,Sheet12!H23,Sheet13!H23,Sheet14!H23,Sheet15!H23,Sheet16!H23,Sheet17!H23,Sheet18!H23,Sheet19!H23,Sheet20!H23)</f>
        <v>58328.570999999996</v>
      </c>
      <c r="I21" s="54"/>
      <c r="J21" s="147">
        <f>SUM(LTCC!J23,LTUSD!J23,EDCOE!J23,Sheet4!J23,Sheet5!J23,Sheet6!J23,Sheet7!J23,Sheet8!J23,Sheet9!J23,Sheet10!J23,Sheet11!J23,Sheet12!J23,Sheet13!J23,Sheet14!J23,Sheet15!J23,Sheet16!J23,Sheet17!J23,Sheet18!J23,Sheet19!J23,Sheet20!J23)</f>
        <v>0</v>
      </c>
      <c r="K21" s="148"/>
      <c r="L21" s="149"/>
      <c r="M21" s="54"/>
      <c r="N21" s="147">
        <f>SUM(LTCC!N23,LTUSD!N23,EDCOE!N23,Sheet4!N23,Sheet5!N23,Sheet6!N23,Sheet7!N23,Sheet8!N23,Sheet9!N23,Sheet10!N23,Sheet11!N23,Sheet12!N23,Sheet13!N23,Sheet14!N23,Sheet15!N23,Sheet16!N23,Sheet17!N23,Sheet18!N23,Sheet19!N23,Sheet20!N23)</f>
        <v>0</v>
      </c>
      <c r="O21" s="148"/>
      <c r="P21" s="149"/>
      <c r="Q21" s="54"/>
      <c r="R21" s="130">
        <f>SUM(LTCC!R23,LTUSD!R23,EDCOE!R23,Sheet4!R23,Sheet5!R23,Sheet6!R23,Sheet7!R23,Sheet8!R23,Sheet9!R23,Sheet10!R23,Sheet11!R23,Sheet12!R23,Sheet13!R23,Sheet14!R23,Sheet15!R23,Sheet16!R23,Sheet17!R23,Sheet18!R23,Sheet19!R23,Sheet20!R23)</f>
        <v>0</v>
      </c>
      <c r="S21" s="54"/>
      <c r="T21" s="130">
        <f>SUM(LTCC!T23,LTUSD!T23,EDCOE!T23,Sheet4!T23,Sheet5!T23,Sheet6!T23,Sheet7!T23,Sheet8!T23,Sheet9!T23,Sheet10!T23,Sheet11!T23,Sheet12!T23,Sheet13!T23,Sheet14!T23,Sheet15!T23,Sheet16!T23,Sheet17!T23,Sheet18!T23,Sheet19!T23,Sheet20!T23)</f>
        <v>0</v>
      </c>
      <c r="U21" s="54"/>
      <c r="V21" s="130">
        <f>SUM(LTCC!V23,LTUSD!V23,EDCOE!V23,Sheet4!V23,Sheet5!V23,Sheet6!V23,Sheet7!V23,Sheet8!V23,Sheet9!V23,Sheet10!V23,Sheet11!V23,Sheet12!V23,Sheet13!V23,Sheet14!V23,Sheet15!V23,Sheet16!V23,Sheet17!V23,Sheet18!V23,Sheet19!V23,Sheet20!V23)</f>
        <v>164036</v>
      </c>
      <c r="W21" s="54"/>
      <c r="X21" s="130">
        <f>SUM(LTCC!X23,LTUSD!X23,EDCOE!X23,Sheet4!X23,Sheet5!X23,Sheet6!X23,Sheet7!X23,Sheet8!X23,Sheet9!X23,Sheet10!X23,Sheet11!X23,Sheet12!X23,Sheet13!X23,Sheet14!X23,Sheet15!X23,Sheet16!X23,Sheet17!X23,Sheet18!X23,Sheet19!X23,Sheet20!X23)</f>
        <v>0</v>
      </c>
      <c r="Y21" s="54"/>
      <c r="Z21" s="131">
        <f>SUM(F21:X21)</f>
        <v>222364.571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52" t="s">
        <v>112</v>
      </c>
      <c r="D23" s="53"/>
      <c r="E23" s="21"/>
      <c r="F23" s="130">
        <f>SUM(LTCC!F25,LTUSD!F25,EDCOE!F25,Sheet4!F25,Sheet5!F25,Sheet6!F25,Sheet7!F25,Sheet8!F25,Sheet9!F25,Sheet10!F25,Sheet11!F25,Sheet12!F25,Sheet13!F25,Sheet14!F25,Sheet15!F25,Sheet16!F25,Sheet17!F25,Sheet18!F25,Sheet19!F25,Sheet20!F25)</f>
        <v>0</v>
      </c>
      <c r="G23" s="54"/>
      <c r="H23" s="130">
        <f>SUM(LTCC!H25,LTUSD!H25,EDCOE!H25,Sheet4!H25,Sheet5!H25,Sheet6!H25,Sheet7!H25,Sheet8!H25,Sheet9!H25,Sheet10!H25,Sheet11!H25,Sheet12!H25,Sheet13!H25,Sheet14!H25,Sheet15!H25,Sheet16!H25,Sheet17!H25,Sheet18!H25,Sheet19!H25,Sheet20!H25)</f>
        <v>87492.856499999994</v>
      </c>
      <c r="I23" s="54"/>
      <c r="J23" s="147">
        <f>SUM(LTCC!J25,LTUSD!J25,EDCOE!J25,Sheet4!J25,Sheet5!J25,Sheet6!J25,Sheet7!J25,Sheet8!J25,Sheet9!J25,Sheet10!J25,Sheet11!J25,Sheet12!J25,Sheet13!J25,Sheet14!J25,Sheet15!J25,Sheet16!J25,Sheet17!J25,Sheet18!J25,Sheet19!J25,Sheet20!J25)</f>
        <v>0</v>
      </c>
      <c r="K23" s="148"/>
      <c r="L23" s="149"/>
      <c r="M23" s="54"/>
      <c r="N23" s="147">
        <f>SUM(LTCC!N25,LTUSD!N25,EDCOE!N25,Sheet4!N25,Sheet5!N25,Sheet6!N25,Sheet7!N25,Sheet8!N25,Sheet9!N25,Sheet10!N25,Sheet11!N25,Sheet12!N25,Sheet13!N25,Sheet14!N25,Sheet15!N25,Sheet16!N25,Sheet17!N25,Sheet18!N25,Sheet19!N25,Sheet20!N25)</f>
        <v>140219</v>
      </c>
      <c r="O23" s="148"/>
      <c r="P23" s="149"/>
      <c r="Q23" s="54"/>
      <c r="R23" s="130">
        <f>SUM(LTCC!R25,LTUSD!R25,EDCOE!R25,Sheet4!R25,Sheet5!R25,Sheet6!R25,Sheet7!R25,Sheet8!R25,Sheet9!R25,Sheet10!R25,Sheet11!R25,Sheet12!R25,Sheet13!R25,Sheet14!R25,Sheet15!R25,Sheet16!R25,Sheet17!R25,Sheet18!R25,Sheet19!R25,Sheet20!R25)</f>
        <v>0</v>
      </c>
      <c r="S23" s="54"/>
      <c r="T23" s="130">
        <f>SUM(LTCC!T25,LTUSD!T25,EDCOE!T25,Sheet4!T25,Sheet5!T25,Sheet6!T25,Sheet7!T25,Sheet8!T25,Sheet9!T25,Sheet10!T25,Sheet11!T25,Sheet12!T25,Sheet13!T25,Sheet14!T25,Sheet15!T25,Sheet16!T25,Sheet17!T25,Sheet18!T25,Sheet19!T25,Sheet20!T25)</f>
        <v>0</v>
      </c>
      <c r="U23" s="54"/>
      <c r="V23" s="130">
        <f>SUM(LTCC!V25,LTUSD!V25,EDCOE!V25,Sheet4!V25,Sheet5!V25,Sheet6!V25,Sheet7!V25,Sheet8!V25,Sheet9!V25,Sheet10!V25,Sheet11!V25,Sheet12!V25,Sheet13!V25,Sheet14!V25,Sheet15!V25,Sheet16!V25,Sheet17!V25,Sheet18!V25,Sheet19!V25,Sheet20!V25)</f>
        <v>0</v>
      </c>
      <c r="W23" s="54"/>
      <c r="X23" s="130">
        <f>SUM(LTCC!X25,LTUSD!X25,EDCOE!X25,Sheet4!X25,Sheet5!X25,Sheet6!X25,Sheet7!X25,Sheet8!X25,Sheet9!X25,Sheet10!X25,Sheet11!X25,Sheet12!X25,Sheet13!X25,Sheet14!X25,Sheet15!X25,Sheet16!X25,Sheet17!X25,Sheet18!X25,Sheet19!X25,Sheet20!X25)</f>
        <v>0</v>
      </c>
      <c r="Y23" s="54"/>
      <c r="Z23" s="131">
        <f>SUM(F23:X23)</f>
        <v>227711.85649999999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52" t="s">
        <v>113</v>
      </c>
      <c r="D25" s="53"/>
      <c r="E25" s="21"/>
      <c r="F25" s="130">
        <f>SUM(LTCC!F27,LTUSD!F27,EDCOE!F27,Sheet4!F27,Sheet5!F27,Sheet6!F27,Sheet7!F27,Sheet8!F27,Sheet9!F27,Sheet10!F27,Sheet11!F27,Sheet12!F27,Sheet13!F27,Sheet14!F27,Sheet15!F27,Sheet16!F27,Sheet17!F27,Sheet18!F27,Sheet19!F27,Sheet20!F27)</f>
        <v>0</v>
      </c>
      <c r="G25" s="54"/>
      <c r="H25" s="130">
        <f>SUM(LTCC!H27,LTUSD!H27,EDCOE!H27,Sheet4!H27,Sheet5!H27,Sheet6!H27,Sheet7!H27,Sheet8!H27,Sheet9!H27,Sheet10!H27,Sheet11!H27,Sheet12!H27,Sheet13!H27,Sheet14!H27,Sheet15!H27,Sheet16!H27,Sheet17!H27,Sheet18!H27,Sheet19!H27,Sheet20!H27)</f>
        <v>42498.571299999996</v>
      </c>
      <c r="I25" s="54"/>
      <c r="J25" s="147">
        <f>SUM(LTCC!J27,LTUSD!J27,EDCOE!J27,Sheet4!J27,Sheet5!J27,Sheet6!J27,Sheet7!J27,Sheet8!J27,Sheet9!J27,Sheet10!J27,Sheet11!J27,Sheet12!J27,Sheet13!J27,Sheet14!J27,Sheet15!J27,Sheet16!J27,Sheet17!J27,Sheet18!J27,Sheet19!J27,Sheet20!J27)</f>
        <v>0</v>
      </c>
      <c r="K25" s="148"/>
      <c r="L25" s="149"/>
      <c r="M25" s="54"/>
      <c r="N25" s="147">
        <f>SUM(LTCC!N27,LTUSD!N27,EDCOE!N27,Sheet4!N27,Sheet5!N27,Sheet6!N27,Sheet7!N27,Sheet8!N27,Sheet9!N27,Sheet10!N27,Sheet11!N27,Sheet12!N27,Sheet13!N27,Sheet14!N27,Sheet15!N27,Sheet16!N27,Sheet17!N27,Sheet18!N27,Sheet19!N27,Sheet20!N27)</f>
        <v>0</v>
      </c>
      <c r="O25" s="148"/>
      <c r="P25" s="149"/>
      <c r="Q25" s="54"/>
      <c r="R25" s="130">
        <f>SUM(LTCC!R27,LTUSD!R27,EDCOE!R27,Sheet4!R27,Sheet5!R27,Sheet6!R27,Sheet7!R27,Sheet8!R27,Sheet9!R27,Sheet10!R27,Sheet11!R27,Sheet12!R27,Sheet13!R27,Sheet14!R27,Sheet15!R27,Sheet16!R27,Sheet17!R27,Sheet18!R27,Sheet19!R27,Sheet20!R27)</f>
        <v>0</v>
      </c>
      <c r="S25" s="54"/>
      <c r="T25" s="130">
        <f>SUM(LTCC!T27,LTUSD!T27,EDCOE!T27,Sheet4!T27,Sheet5!T27,Sheet6!T27,Sheet7!T27,Sheet8!T27,Sheet9!T27,Sheet10!T27,Sheet11!T27,Sheet12!T27,Sheet13!T27,Sheet14!T27,Sheet15!T27,Sheet16!T27,Sheet17!T27,Sheet18!T27,Sheet19!T27,Sheet20!T27)</f>
        <v>0</v>
      </c>
      <c r="U25" s="54"/>
      <c r="V25" s="130">
        <f>SUM(LTCC!V27,LTUSD!V27,EDCOE!V27,Sheet4!V27,Sheet5!V27,Sheet6!V27,Sheet7!V27,Sheet8!V27,Sheet9!V27,Sheet10!V27,Sheet11!V27,Sheet12!V27,Sheet13!V27,Sheet14!V27,Sheet15!V27,Sheet16!V27,Sheet17!V27,Sheet18!V27,Sheet19!V27,Sheet20!V27)</f>
        <v>0</v>
      </c>
      <c r="W25" s="54"/>
      <c r="X25" s="130">
        <f>SUM(LTCC!X27,LTUSD!X27,EDCOE!X27,Sheet4!X27,Sheet5!X27,Sheet6!X27,Sheet7!X27,Sheet8!X27,Sheet9!X27,Sheet10!X27,Sheet11!X27,Sheet12!X27,Sheet13!X27,Sheet14!X27,Sheet15!X27,Sheet16!X27,Sheet17!X27,Sheet18!X27,Sheet19!X27,Sheet20!X27)</f>
        <v>0</v>
      </c>
      <c r="Y25" s="54"/>
      <c r="Z25" s="131">
        <f>SUM(F25:X25)</f>
        <v>42498.571299999996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52" t="s">
        <v>114</v>
      </c>
      <c r="D27" s="53"/>
      <c r="E27" s="21"/>
      <c r="F27" s="130">
        <f>SUM(LTCC!F29,LTUSD!F29,EDCOE!F29,Sheet4!F29,Sheet5!F29,Sheet6!F29,Sheet7!F29,Sheet8!F29,Sheet9!F29,Sheet10!F29,Sheet11!F29,Sheet12!F29,Sheet13!F29,Sheet14!F29,Sheet15!F29,Sheet16!F29,Sheet17!F29,Sheet18!F29,Sheet19!F29,Sheet20!F29)</f>
        <v>0</v>
      </c>
      <c r="G27" s="54"/>
      <c r="H27" s="130">
        <f>SUM(LTCC!H29,LTUSD!H29,EDCOE!H29,Sheet4!H29,Sheet5!H29,Sheet6!H29,Sheet7!H29,Sheet8!H29,Sheet9!H29,Sheet10!H29,Sheet11!H29,Sheet12!H29,Sheet13!H29,Sheet14!H29,Sheet15!H29,Sheet16!H29,Sheet17!H29,Sheet18!H29,Sheet19!H29,Sheet20!H29)</f>
        <v>23331.428400000001</v>
      </c>
      <c r="I27" s="54"/>
      <c r="J27" s="147">
        <f>SUM(LTCC!J29,LTUSD!J29,EDCOE!J29,Sheet4!J29,Sheet5!J29,Sheet6!J29,Sheet7!J29,Sheet8!J29,Sheet9!J29,Sheet10!J29,Sheet11!J29,Sheet12!J29,Sheet13!J29,Sheet14!J29,Sheet15!J29,Sheet16!J29,Sheet17!J29,Sheet18!J29,Sheet19!J29,Sheet20!J29)</f>
        <v>0</v>
      </c>
      <c r="K27" s="148"/>
      <c r="L27" s="149"/>
      <c r="M27" s="54"/>
      <c r="N27" s="147">
        <f>SUM(LTCC!N29,LTUSD!N29,EDCOE!N29,Sheet4!N29,Sheet5!N29,Sheet6!N29,Sheet7!N29,Sheet8!N29,Sheet9!N29,Sheet10!N29,Sheet11!N29,Sheet12!N29,Sheet13!N29,Sheet14!N29,Sheet15!N29,Sheet16!N29,Sheet17!N29,Sheet18!N29,Sheet19!N29,Sheet20!N29)</f>
        <v>0</v>
      </c>
      <c r="O27" s="148"/>
      <c r="P27" s="149"/>
      <c r="Q27" s="54"/>
      <c r="R27" s="130">
        <f>SUM(LTCC!R29,LTUSD!R29,EDCOE!R29,Sheet4!R29,Sheet5!R29,Sheet6!R29,Sheet7!R29,Sheet8!R29,Sheet9!R29,Sheet10!R29,Sheet11!R29,Sheet12!R29,Sheet13!R29,Sheet14!R29,Sheet15!R29,Sheet16!R29,Sheet17!R29,Sheet18!R29,Sheet19!R29,Sheet20!R29)</f>
        <v>0</v>
      </c>
      <c r="S27" s="54"/>
      <c r="T27" s="130">
        <f>SUM(LTCC!T29,LTUSD!T29,EDCOE!T29,Sheet4!T29,Sheet5!T29,Sheet6!T29,Sheet7!T29,Sheet8!T29,Sheet9!T29,Sheet10!T29,Sheet11!T29,Sheet12!T29,Sheet13!T29,Sheet14!T29,Sheet15!T29,Sheet16!T29,Sheet17!T29,Sheet18!T29,Sheet19!T29,Sheet20!T29)</f>
        <v>0</v>
      </c>
      <c r="U27" s="54"/>
      <c r="V27" s="130">
        <f>SUM(LTCC!V29,LTUSD!V29,EDCOE!V29,Sheet4!V29,Sheet5!V29,Sheet6!V29,Sheet7!V29,Sheet8!V29,Sheet9!V29,Sheet10!V29,Sheet11!V29,Sheet12!V29,Sheet13!V29,Sheet14!V29,Sheet15!V29,Sheet16!V29,Sheet17!V29,Sheet18!V29,Sheet19!V29,Sheet20!V29)</f>
        <v>0</v>
      </c>
      <c r="W27" s="54"/>
      <c r="X27" s="130">
        <f>SUM(LTCC!X29,LTUSD!X29,EDCOE!X29,Sheet4!X29,Sheet5!X29,Sheet6!X29,Sheet7!X29,Sheet8!X29,Sheet9!X29,Sheet10!X29,Sheet11!X29,Sheet12!X29,Sheet13!X29,Sheet14!X29,Sheet15!X29,Sheet16!X29,Sheet17!X29,Sheet18!X29,Sheet19!X29,Sheet20!X29)</f>
        <v>0</v>
      </c>
      <c r="Y27" s="54"/>
      <c r="Z27" s="131">
        <f>SUM(F27:X27)</f>
        <v>23331.428400000001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52" t="s">
        <v>115</v>
      </c>
      <c r="D29" s="53"/>
      <c r="E29" s="21"/>
      <c r="F29" s="130">
        <f>SUM(LTCC!F31,LTUSD!F31,EDCOE!F31,Sheet4!F31,Sheet5!F31,Sheet6!F31,Sheet7!F31,Sheet8!F31,Sheet9!F31,Sheet10!F31,Sheet11!F31,Sheet12!F31,Sheet13!F31,Sheet14!F31,Sheet15!F31,Sheet16!F31,Sheet17!F31,Sheet18!F31,Sheet19!F31,Sheet20!F31)</f>
        <v>0</v>
      </c>
      <c r="G29" s="54"/>
      <c r="H29" s="130">
        <f>SUM(LTCC!H31,LTUSD!H31,EDCOE!H31,Sheet4!H31,Sheet5!H31,Sheet6!H31,Sheet7!H31,Sheet8!H31,Sheet9!H31,Sheet10!H31,Sheet11!H31,Sheet12!H31,Sheet13!H31,Sheet14!H31,Sheet15!H31,Sheet16!H31,Sheet17!H31,Sheet18!H31,Sheet19!H31,Sheet20!H31)</f>
        <v>317478.56949999998</v>
      </c>
      <c r="I29" s="54"/>
      <c r="J29" s="147">
        <f>SUM(LTCC!J31,LTUSD!J31,EDCOE!J31,Sheet4!J31,Sheet5!J31,Sheet6!J31,Sheet7!J31,Sheet8!J31,Sheet9!J31,Sheet10!J31,Sheet11!J31,Sheet12!J31,Sheet13!J31,Sheet14!J31,Sheet15!J31,Sheet16!J31,Sheet17!J31,Sheet18!J31,Sheet19!J31,Sheet20!J31)</f>
        <v>0</v>
      </c>
      <c r="K29" s="148"/>
      <c r="L29" s="149"/>
      <c r="M29" s="54"/>
      <c r="N29" s="147">
        <f>SUM(LTCC!N31,LTUSD!N31,EDCOE!N31,Sheet4!N31,Sheet5!N31,Sheet6!N31,Sheet7!N31,Sheet8!N31,Sheet9!N31,Sheet10!N31,Sheet11!N31,Sheet12!N31,Sheet13!N31,Sheet14!N31,Sheet15!N31,Sheet16!N31,Sheet17!N31,Sheet18!N31,Sheet19!N31,Sheet20!N31)</f>
        <v>0</v>
      </c>
      <c r="O29" s="148"/>
      <c r="P29" s="149"/>
      <c r="Q29" s="54"/>
      <c r="R29" s="130">
        <f>SUM(LTCC!R31,LTUSD!R31,EDCOE!R31,Sheet4!R31,Sheet5!R31,Sheet6!R31,Sheet7!R31,Sheet8!R31,Sheet9!R31,Sheet10!R31,Sheet11!R31,Sheet12!R31,Sheet13!R31,Sheet14!R31,Sheet15!R31,Sheet16!R31,Sheet17!R31,Sheet18!R31,Sheet19!R31,Sheet20!R31)</f>
        <v>0</v>
      </c>
      <c r="S29" s="54"/>
      <c r="T29" s="130">
        <f>SUM(LTCC!T31,LTUSD!T31,EDCOE!T31,Sheet4!T31,Sheet5!T31,Sheet6!T31,Sheet7!T31,Sheet8!T31,Sheet9!T31,Sheet10!T31,Sheet11!T31,Sheet12!T31,Sheet13!T31,Sheet14!T31,Sheet15!T31,Sheet16!T31,Sheet17!T31,Sheet18!T31,Sheet19!T31,Sheet20!T31)</f>
        <v>0</v>
      </c>
      <c r="U29" s="54"/>
      <c r="V29" s="130">
        <f>SUM(LTCC!V31,LTUSD!V31,EDCOE!V31,Sheet4!V31,Sheet5!V31,Sheet6!V31,Sheet7!V31,Sheet8!V31,Sheet9!V31,Sheet10!V31,Sheet11!V31,Sheet12!V31,Sheet13!V31,Sheet14!V31,Sheet15!V31,Sheet16!V31,Sheet17!V31,Sheet18!V31,Sheet19!V31,Sheet20!V31)</f>
        <v>0</v>
      </c>
      <c r="W29" s="54"/>
      <c r="X29" s="130">
        <f>SUM(LTCC!X31,LTUSD!X31,EDCOE!X31,Sheet4!X31,Sheet5!X31,Sheet6!X31,Sheet7!X31,Sheet8!X31,Sheet9!X31,Sheet10!X31,Sheet11!X31,Sheet12!X31,Sheet13!X31,Sheet14!X31,Sheet15!X31,Sheet16!X31,Sheet17!X31,Sheet18!X31,Sheet19!X31,Sheet20!X31)</f>
        <v>0</v>
      </c>
      <c r="Y29" s="54"/>
      <c r="Z29" s="131">
        <f>SUM(F29:X29)</f>
        <v>317478.56949999998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52" t="s">
        <v>116</v>
      </c>
      <c r="D31" s="53"/>
      <c r="E31" s="21"/>
      <c r="F31" s="130">
        <f>SUM(LTCC!F33,LTUSD!F33,EDCOE!F33,Sheet4!F33,Sheet5!F33,Sheet6!F33,Sheet7!F33,Sheet8!F33,Sheet9!F33,Sheet10!F33,Sheet11!F33,Sheet12!F33,Sheet13!F33,Sheet14!F33,Sheet15!F33,Sheet16!F33,Sheet17!F33,Sheet18!F33,Sheet19!F33,Sheet20!F33)</f>
        <v>0</v>
      </c>
      <c r="G31" s="54"/>
      <c r="H31" s="130">
        <f>SUM(LTCC!H33,LTUSD!H33,EDCOE!H33,Sheet4!H33,Sheet5!H33,Sheet6!H33,Sheet7!H33,Sheet8!H33,Sheet9!H33,Sheet10!H33,Sheet11!H33,Sheet12!H33,Sheet13!H33,Sheet14!H33,Sheet15!H33,Sheet16!H33,Sheet17!H33,Sheet18!H33,Sheet19!H33,Sheet20!H33)</f>
        <v>46662.856800000001</v>
      </c>
      <c r="I31" s="54"/>
      <c r="J31" s="147">
        <f>SUM(LTCC!J33,LTUSD!J33,EDCOE!J33,Sheet4!J33,Sheet5!J33,Sheet6!J33,Sheet7!J33,Sheet8!J33,Sheet9!J33,Sheet10!J33,Sheet11!J33,Sheet12!J33,Sheet13!J33,Sheet14!J33,Sheet15!J33,Sheet16!J33,Sheet17!J33,Sheet18!J33,Sheet19!J33,Sheet20!J33)</f>
        <v>0</v>
      </c>
      <c r="K31" s="148"/>
      <c r="L31" s="149"/>
      <c r="M31" s="54"/>
      <c r="N31" s="147">
        <f>SUM(LTCC!N33,LTUSD!N33,EDCOE!N33,Sheet4!N33,Sheet5!N33,Sheet6!N33,Sheet7!N33,Sheet8!N33,Sheet9!N33,Sheet10!N33,Sheet11!N33,Sheet12!N33,Sheet13!N33,Sheet14!N33,Sheet15!N33,Sheet16!N33,Sheet17!N33,Sheet18!N33,Sheet19!N33,Sheet20!N33)</f>
        <v>0</v>
      </c>
      <c r="O31" s="148"/>
      <c r="P31" s="149"/>
      <c r="Q31" s="54"/>
      <c r="R31" s="130">
        <f>SUM(LTCC!R33,LTUSD!R33,EDCOE!R33,Sheet4!R33,Sheet5!R33,Sheet6!R33,Sheet7!R33,Sheet8!R33,Sheet9!R33,Sheet10!R33,Sheet11!R33,Sheet12!R33,Sheet13!R33,Sheet14!R33,Sheet15!R33,Sheet16!R33,Sheet17!R33,Sheet18!R33,Sheet19!R33,Sheet20!R33)</f>
        <v>0</v>
      </c>
      <c r="S31" s="54"/>
      <c r="T31" s="130">
        <f>SUM(LTCC!T33,LTUSD!T33,EDCOE!T33,Sheet4!T33,Sheet5!T33,Sheet6!T33,Sheet7!T33,Sheet8!T33,Sheet9!T33,Sheet10!T33,Sheet11!T33,Sheet12!T33,Sheet13!T33,Sheet14!T33,Sheet15!T33,Sheet16!T33,Sheet17!T33,Sheet18!T33,Sheet19!T33,Sheet20!T33)</f>
        <v>0</v>
      </c>
      <c r="U31" s="54"/>
      <c r="V31" s="130">
        <f>SUM(LTCC!V33,LTUSD!V33,EDCOE!V33,Sheet4!V33,Sheet5!V33,Sheet6!V33,Sheet7!V33,Sheet8!V33,Sheet9!V33,Sheet10!V33,Sheet11!V33,Sheet12!V33,Sheet13!V33,Sheet14!V33,Sheet15!V33,Sheet16!V33,Sheet17!V33,Sheet18!V33,Sheet19!V33,Sheet20!V33)</f>
        <v>0</v>
      </c>
      <c r="W31" s="54"/>
      <c r="X31" s="130">
        <f>SUM(LTCC!X33,LTUSD!X33,EDCOE!X33,Sheet4!X33,Sheet5!X33,Sheet6!X33,Sheet7!X33,Sheet8!X33,Sheet9!X33,Sheet10!X33,Sheet11!X33,Sheet12!X33,Sheet13!X33,Sheet14!X33,Sheet15!X33,Sheet16!X33,Sheet17!X33,Sheet18!X33,Sheet19!X33,Sheet20!X33)</f>
        <v>0</v>
      </c>
      <c r="Y31" s="54"/>
      <c r="Z31" s="131">
        <f>SUM(F31:X31)</f>
        <v>46662.856800000001</v>
      </c>
      <c r="AA31" s="56"/>
      <c r="AB31" s="57"/>
    </row>
    <row r="32" spans="1:35" ht="5.0999999999999996" customHeight="1" thickBot="1" x14ac:dyDescent="0.25">
      <c r="A32" s="13"/>
      <c r="B32" s="49"/>
      <c r="C32" s="172"/>
      <c r="D32" s="172"/>
      <c r="E32" s="14"/>
      <c r="F32" s="63"/>
      <c r="G32" s="10"/>
      <c r="H32" s="63"/>
      <c r="I32" s="10"/>
      <c r="J32" s="173"/>
      <c r="K32" s="173"/>
      <c r="L32" s="173"/>
      <c r="M32" s="10"/>
      <c r="N32" s="173"/>
      <c r="O32" s="173"/>
      <c r="P32" s="173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74" t="s">
        <v>0</v>
      </c>
      <c r="D33" s="175"/>
      <c r="E33" s="57"/>
      <c r="F33" s="132">
        <f>SUM(F19:F31)</f>
        <v>51271.425000000003</v>
      </c>
      <c r="G33" s="21"/>
      <c r="H33" s="132">
        <f>SUM(H19:H31)</f>
        <v>714285.71</v>
      </c>
      <c r="I33" s="57"/>
      <c r="J33" s="176">
        <f>SUM(J19:L31)</f>
        <v>0</v>
      </c>
      <c r="K33" s="177"/>
      <c r="L33" s="178"/>
      <c r="M33" s="57"/>
      <c r="N33" s="179">
        <f>SUM(N19:P31)</f>
        <v>140219</v>
      </c>
      <c r="O33" s="180"/>
      <c r="P33" s="181"/>
      <c r="Q33" s="57"/>
      <c r="R33" s="132">
        <f>SUM(R19:R31)</f>
        <v>120375</v>
      </c>
      <c r="S33" s="57"/>
      <c r="T33" s="132">
        <f>SUM(T19:T31)</f>
        <v>0</v>
      </c>
      <c r="U33" s="57"/>
      <c r="V33" s="133">
        <f>SUM(V19:V31)</f>
        <v>401294</v>
      </c>
      <c r="W33" s="57"/>
      <c r="X33" s="133">
        <f>SUM(X19:X31)</f>
        <v>0</v>
      </c>
      <c r="Y33" s="57"/>
      <c r="Z33" s="133">
        <f>SUM(Z19:Z31)</f>
        <v>1427445.135</v>
      </c>
      <c r="AA33" s="56"/>
      <c r="AB33" s="57"/>
    </row>
    <row r="34" spans="1:35" ht="11.1" customHeight="1" x14ac:dyDescent="0.2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2">
      <c r="O35" s="10"/>
      <c r="P35" s="10"/>
      <c r="Z35" s="12"/>
      <c r="AD35" s="10"/>
      <c r="AF35" s="10"/>
      <c r="AG35" s="10"/>
      <c r="AH35" s="10"/>
      <c r="AI35" s="10"/>
    </row>
    <row r="36" spans="1:35" ht="11.45" customHeight="1" x14ac:dyDescent="0.2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.1" customHeight="1" x14ac:dyDescent="0.2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.1" customHeight="1" x14ac:dyDescent="0.2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2">
      <c r="A39" s="9"/>
      <c r="B39" s="40"/>
      <c r="C39" s="76"/>
      <c r="D39" s="77"/>
      <c r="E39" s="41"/>
      <c r="F39" s="156" t="s">
        <v>106</v>
      </c>
      <c r="G39" s="41"/>
      <c r="H39" s="183" t="s">
        <v>102</v>
      </c>
      <c r="I39" s="184"/>
      <c r="J39" s="185"/>
      <c r="K39" s="41"/>
      <c r="L39" s="183" t="s">
        <v>105</v>
      </c>
      <c r="M39" s="184"/>
      <c r="N39" s="185"/>
      <c r="O39" s="42"/>
      <c r="R39" s="186"/>
      <c r="S39" s="186"/>
      <c r="T39" s="186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.0999999999999996" customHeight="1" x14ac:dyDescent="0.2">
      <c r="A40" s="13"/>
      <c r="B40" s="40"/>
      <c r="C40" s="10"/>
      <c r="E40" s="78"/>
      <c r="F40" s="157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6"/>
      <c r="S40" s="186"/>
      <c r="T40" s="186"/>
    </row>
    <row r="41" spans="1:35" ht="13.5" thickBot="1" x14ac:dyDescent="0.25">
      <c r="A41" s="11"/>
      <c r="B41" s="40"/>
      <c r="C41" s="80"/>
      <c r="D41" s="81"/>
      <c r="E41" s="41"/>
      <c r="F41" s="158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6"/>
      <c r="S41" s="186"/>
      <c r="T41" s="186"/>
    </row>
    <row r="42" spans="1:35" ht="5.0999999999999996" customHeight="1" x14ac:dyDescent="0.2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5.95" customHeight="1" x14ac:dyDescent="0.2">
      <c r="A43" s="84"/>
      <c r="B43" s="85"/>
      <c r="C43" s="52" t="s">
        <v>111</v>
      </c>
      <c r="D43" s="53"/>
      <c r="E43" s="83"/>
      <c r="F43" s="130">
        <f>SUM(LTCC!F44,LTUSD!F44,EDCOE!F44,Sheet4!F44,Sheet5!F44,Sheet6!F44,Sheet7!F44,Sheet8!F44,Sheet9!F44,Sheet10!F44,Sheet11!F44,Sheet12!F44,Sheet13!F44,Sheet14!F44,Sheet15!F44,Sheet16!F44,Sheet17!F44,Sheet18!F44,Sheet19!F44,Sheet20!F44)</f>
        <v>51271.425000000003</v>
      </c>
      <c r="G43" s="54"/>
      <c r="H43" s="130">
        <f>SUM(LTCC!H44,LTUSD!H44,EDCOE!H44,Sheet4!H44,Sheet5!H44,Sheet6!H44,Sheet7!H44,Sheet8!H44,Sheet9!H44,Sheet10!H44,Sheet11!H44,Sheet12!H44,Sheet13!H44,Sheet14!H44,Sheet15!H44,Sheet16!H44,Sheet17!H44,Sheet18!H44,Sheet19!H44,Sheet20!H44)</f>
        <v>2563.5700000000002</v>
      </c>
      <c r="I43" s="86"/>
      <c r="J43" s="141">
        <f>IFERROR(H43/F43,0)</f>
        <v>4.999997561994815E-2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2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" x14ac:dyDescent="0.2">
      <c r="A45" s="84"/>
      <c r="B45" s="85"/>
      <c r="C45" s="52" t="s">
        <v>110</v>
      </c>
      <c r="D45" s="53"/>
      <c r="E45" s="83"/>
      <c r="F45" s="130">
        <f>SUM(LTCC!F46,LTUSD!F46,EDCOE!F46,Sheet4!F46,Sheet5!F46,Sheet6!F46,Sheet7!F46,Sheet8!F46,Sheet9!F46,Sheet10!F46,Sheet11!F46,Sheet12!F46,Sheet13!F46,Sheet14!F46,Sheet15!F46,Sheet16!F46,Sheet17!F46,Sheet18!F46,Sheet19!F46,Sheet20!F46)</f>
        <v>714285.71</v>
      </c>
      <c r="G45" s="54"/>
      <c r="J45" s="143"/>
      <c r="K45" s="86"/>
      <c r="L45" s="130">
        <f>SUM(LTCC!L46,LTUSD!L46,EDCOE!L46,Sheet4!L46,Sheet5!L46,Sheet6!L46,Sheet7!L46,Sheet8!L46,Sheet9!L46,Sheet10!L46,Sheet11!L46,Sheet12!L46,Sheet13!L46,Sheet14!L46,Sheet15!L46,Sheet16!L46,Sheet17!L46,Sheet18!L46,Sheet19!L46,Sheet20!L46)</f>
        <v>35714.29</v>
      </c>
      <c r="M45" s="87"/>
      <c r="N45" s="141">
        <f>IFERROR(L45/F45,0)</f>
        <v>5.0000006300000038E-2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.0999999999999996" customHeight="1" thickBot="1" x14ac:dyDescent="0.25">
      <c r="A46" s="92"/>
      <c r="B46" s="93"/>
      <c r="C46" s="172"/>
      <c r="D46" s="172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75" x14ac:dyDescent="0.2">
      <c r="A47" s="84"/>
      <c r="B47" s="85"/>
      <c r="C47" s="174" t="s">
        <v>0</v>
      </c>
      <c r="D47" s="175"/>
      <c r="E47" s="83"/>
      <c r="F47" s="132">
        <f>SUM(F43:F45)</f>
        <v>765557.13500000001</v>
      </c>
      <c r="G47" s="21"/>
      <c r="H47" s="132">
        <f>H43</f>
        <v>2563.5700000000002</v>
      </c>
      <c r="I47" s="83"/>
      <c r="J47" s="141">
        <f>IFERROR(H47/F47,0)</f>
        <v>3.3486331493729729E-3</v>
      </c>
      <c r="K47" s="86"/>
      <c r="L47" s="132">
        <f>L45</f>
        <v>35714.29</v>
      </c>
      <c r="M47" s="83"/>
      <c r="N47" s="141">
        <f>IFERROR(L47/F47,0)</f>
        <v>4.6651371095901291E-2</v>
      </c>
      <c r="O47" s="56"/>
      <c r="P47" s="83"/>
      <c r="R47" s="182"/>
      <c r="S47" s="182"/>
      <c r="T47" s="182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2.95" customHeight="1" x14ac:dyDescent="0.2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" x14ac:dyDescent="0.2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75" x14ac:dyDescent="0.2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" x14ac:dyDescent="0.2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7.95" customHeight="1" x14ac:dyDescent="0.2">
      <c r="A52" s="10"/>
      <c r="B52" s="40"/>
      <c r="C52" s="159"/>
      <c r="D52" s="159"/>
      <c r="F52" s="160" t="s">
        <v>81</v>
      </c>
      <c r="G52" s="161"/>
      <c r="H52" s="162"/>
      <c r="I52" s="41"/>
      <c r="J52" s="163" t="s">
        <v>82</v>
      </c>
      <c r="K52" s="164"/>
      <c r="L52" s="165"/>
      <c r="M52" s="41"/>
      <c r="N52" s="163" t="s">
        <v>2</v>
      </c>
      <c r="O52" s="164"/>
      <c r="P52" s="165"/>
      <c r="Q52" s="41"/>
      <c r="R52" s="156" t="s">
        <v>3</v>
      </c>
      <c r="S52" s="41"/>
      <c r="T52" s="156" t="s">
        <v>6</v>
      </c>
      <c r="U52" s="41"/>
      <c r="V52" s="156" t="s">
        <v>4</v>
      </c>
      <c r="W52" s="41"/>
      <c r="X52" s="156" t="s">
        <v>7</v>
      </c>
      <c r="Y52" s="41"/>
      <c r="Z52" s="156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2">
      <c r="A53" s="10"/>
      <c r="B53" s="40"/>
      <c r="C53" s="159"/>
      <c r="D53" s="159"/>
      <c r="F53" s="43"/>
      <c r="J53" s="166"/>
      <c r="K53" s="167"/>
      <c r="L53" s="168"/>
      <c r="N53" s="166"/>
      <c r="O53" s="167"/>
      <c r="P53" s="168"/>
      <c r="R53" s="157"/>
      <c r="T53" s="157"/>
      <c r="V53" s="157"/>
      <c r="X53" s="157"/>
      <c r="Z53" s="157"/>
      <c r="AA53" s="42"/>
      <c r="AD53" s="10"/>
      <c r="AF53" s="10"/>
      <c r="AG53" s="10"/>
      <c r="AH53" s="10"/>
      <c r="AI53" s="10"/>
    </row>
    <row r="54" spans="1:35" s="45" customFormat="1" ht="26.25" thickBot="1" x14ac:dyDescent="0.25">
      <c r="B54" s="46"/>
      <c r="C54" s="159"/>
      <c r="D54" s="159"/>
      <c r="E54" s="41"/>
      <c r="F54" s="47" t="s">
        <v>1</v>
      </c>
      <c r="G54" s="41"/>
      <c r="H54" s="47" t="s">
        <v>89</v>
      </c>
      <c r="J54" s="169"/>
      <c r="K54" s="170"/>
      <c r="L54" s="171"/>
      <c r="N54" s="169"/>
      <c r="O54" s="170"/>
      <c r="P54" s="171"/>
      <c r="R54" s="158"/>
      <c r="T54" s="158"/>
      <c r="V54" s="158"/>
      <c r="X54" s="158"/>
      <c r="Z54" s="158"/>
      <c r="AA54" s="48"/>
      <c r="AB54" s="41"/>
    </row>
    <row r="55" spans="1:35" s="16" customFormat="1" ht="2.4500000000000002" customHeight="1" x14ac:dyDescent="0.2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.0999999999999996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.100000000000001" customHeight="1" x14ac:dyDescent="0.2">
      <c r="B57" s="51"/>
      <c r="C57" s="187" t="s">
        <v>95</v>
      </c>
      <c r="D57" s="188" t="s">
        <v>83</v>
      </c>
      <c r="E57" s="21"/>
      <c r="F57" s="134">
        <f>SUM(LTCC!F58,LTUSD!F58,EDCOE!F58,Sheet4!F58,Sheet5!F58,Sheet6!F58,Sheet7!F58,Sheet8!F58,Sheet9!F58,Sheet10!F58,Sheet11!F58,Sheet12!F58,Sheet13!F58,Sheet14!F58,Sheet15!F58,Sheet16!F58,Sheet17!F58,Sheet18!F58,Sheet19!F58,Sheet20!F58)</f>
        <v>51271.425000000003</v>
      </c>
      <c r="G57" s="21"/>
      <c r="H57" s="134">
        <f>SUM(LTCC!H58,LTUSD!H58,EDCOE!H58,Sheet4!H58,Sheet5!H58,Sheet6!H58,Sheet7!H58,Sheet8!H58,Sheet9!H58,Sheet10!H58,Sheet11!H58,Sheet12!H58,Sheet13!H58,Sheet14!H58,Sheet15!H58,Sheet16!H58,Sheet17!H58,Sheet18!H58,Sheet19!H58,Sheet20!H58)</f>
        <v>298729.28385000001</v>
      </c>
      <c r="I57" s="21"/>
      <c r="J57" s="189">
        <f>SUM(LTCC!J58,LTUSD!J58,EDCOE!J58,Sheet4!J58,Sheet5!J58,Sheet6!J58,Sheet7!J58,Sheet8!J58,Sheet9!J58,Sheet10!J58,Sheet11!J58,Sheet12!J58,Sheet13!J58,Sheet14!J58,Sheet15!J58,Sheet16!J58,Sheet17!J58,Sheet18!J58,Sheet19!J58,Sheet20!J58)</f>
        <v>0</v>
      </c>
      <c r="K57" s="190"/>
      <c r="L57" s="191"/>
      <c r="M57" s="21"/>
      <c r="N57" s="189">
        <f>SUM(LTCC!N58,LTUSD!N58,EDCOE!N58,Sheet4!N58,Sheet5!N58,Sheet6!N58,Sheet7!N58,Sheet8!N58,Sheet9!N58,Sheet10!N58,Sheet11!N58,Sheet12!N58,Sheet13!N58,Sheet14!N58,Sheet15!N58,Sheet16!N58,Sheet17!N58,Sheet18!N58,Sheet19!N58,Sheet20!N58)</f>
        <v>112175.20000000001</v>
      </c>
      <c r="O57" s="190"/>
      <c r="P57" s="191"/>
      <c r="Q57" s="21"/>
      <c r="R57" s="134">
        <f>SUM(LTCC!R58,LTUSD!R58,EDCOE!R58,Sheet4!R58,Sheet5!R58,Sheet6!R58,Sheet7!R58,Sheet8!R58,Sheet9!R58,Sheet10!R58,Sheet11!R58,Sheet12!R58,Sheet13!R58,Sheet14!R58,Sheet15!R58,Sheet16!R58,Sheet17!R58,Sheet18!R58,Sheet19!R58,Sheet20!R58)</f>
        <v>24075</v>
      </c>
      <c r="S57" s="21"/>
      <c r="T57" s="134">
        <f>SUM(LTCC!T58,LTUSD!T58,EDCOE!T58,Sheet4!T58,Sheet5!T58,Sheet6!T58,Sheet7!T58,Sheet8!T58,Sheet9!T58,Sheet10!T58,Sheet11!T58,Sheet12!T58,Sheet13!T58,Sheet14!T58,Sheet15!T58,Sheet16!T58,Sheet17!T58,Sheet18!T58,Sheet19!T58,Sheet20!T58)</f>
        <v>0</v>
      </c>
      <c r="U57" s="21"/>
      <c r="V57" s="134">
        <f>SUM(LTCC!V58,LTUSD!V58,EDCOE!V58,Sheet4!V58,Sheet5!V58,Sheet6!V58,Sheet7!V58,Sheet8!V58,Sheet9!V58,Sheet10!V58,Sheet11!V58,Sheet12!V58,Sheet13!V58,Sheet14!V58,Sheet15!V58,Sheet16!V58,Sheet17!V58,Sheet18!V58,Sheet19!V58,Sheet20!V58)</f>
        <v>237258</v>
      </c>
      <c r="W57" s="21"/>
      <c r="X57" s="134">
        <f>SUM(LTCC!X58,LTUSD!X58,EDCOE!X58,Sheet4!X58,Sheet5!X58,Sheet6!X58,Sheet7!X58,Sheet8!X58,Sheet9!X58,Sheet10!X58,Sheet11!X58,Sheet12!X58,Sheet13!X58,Sheet14!X58,Sheet15!X58,Sheet16!X58,Sheet17!X58,Sheet18!X58,Sheet19!X58,Sheet20!X58)</f>
        <v>0</v>
      </c>
      <c r="Y57" s="54"/>
      <c r="Z57" s="131">
        <f>SUM(F57:X57)</f>
        <v>723508.90885000001</v>
      </c>
      <c r="AA57" s="56"/>
      <c r="AB57" s="57"/>
      <c r="AD57" s="10"/>
      <c r="AF57" s="10"/>
      <c r="AG57" s="10"/>
      <c r="AH57" s="10"/>
      <c r="AI57" s="10"/>
    </row>
    <row r="58" spans="1:35" s="16" customFormat="1" ht="5.0999999999999996" customHeight="1" x14ac:dyDescent="0.2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.100000000000001" customHeight="1" x14ac:dyDescent="0.2">
      <c r="B59" s="51"/>
      <c r="C59" s="187" t="s">
        <v>96</v>
      </c>
      <c r="D59" s="188" t="s">
        <v>84</v>
      </c>
      <c r="E59" s="21"/>
      <c r="F59" s="134">
        <f>SUM(LTCC!F60,LTUSD!F60,EDCOE!F60,Sheet4!F60,Sheet5!F60,Sheet6!F60,Sheet7!F60,Sheet8!F60,Sheet9!F60,Sheet10!F60,Sheet11!F60,Sheet12!F60,Sheet13!F60,Sheet14!F60,Sheet15!F60,Sheet16!F60,Sheet17!F60,Sheet18!F60,Sheet19!F60,Sheet20!F60)</f>
        <v>0</v>
      </c>
      <c r="G59" s="21"/>
      <c r="H59" s="134">
        <f>SUM(LTCC!H60,LTUSD!H60,EDCOE!H60,Sheet4!H60,Sheet5!H60,Sheet6!H60,Sheet7!H60,Sheet8!H60,Sheet9!H60,Sheet10!H60,Sheet11!H60,Sheet12!H60,Sheet13!H60,Sheet14!H60,Sheet15!H60,Sheet16!H60,Sheet17!H60,Sheet18!H60,Sheet19!H60,Sheet20!H60)</f>
        <v>95827.142299999992</v>
      </c>
      <c r="I59" s="21"/>
      <c r="J59" s="189">
        <f>SUM(LTCC!J60,LTUSD!J60,EDCOE!J60,Sheet4!J60,Sheet5!J60,Sheet6!J60,Sheet7!J60,Sheet8!J60,Sheet9!J60,Sheet10!J60,Sheet11!J60,Sheet12!J60,Sheet13!J60,Sheet14!J60,Sheet15!J60,Sheet16!J60,Sheet17!J60,Sheet18!J60,Sheet19!J60,Sheet20!J60)</f>
        <v>0</v>
      </c>
      <c r="K59" s="190"/>
      <c r="L59" s="191"/>
      <c r="M59" s="21"/>
      <c r="N59" s="189">
        <f>SUM(LTCC!N60,LTUSD!N60,EDCOE!N60,Sheet4!N60,Sheet5!N60,Sheet6!N60,Sheet7!N60,Sheet8!N60,Sheet9!N60,Sheet10!N60,Sheet11!N60,Sheet12!N60,Sheet13!N60,Sheet14!N60,Sheet15!N60,Sheet16!N60,Sheet17!N60,Sheet18!N60,Sheet19!N60,Sheet20!N60)</f>
        <v>14021.900000000001</v>
      </c>
      <c r="O59" s="190"/>
      <c r="P59" s="191"/>
      <c r="Q59" s="21"/>
      <c r="R59" s="134">
        <f>SUM(LTCC!R60,LTUSD!R60,EDCOE!R60,Sheet4!R60,Sheet5!R60,Sheet6!R60,Sheet7!R60,Sheet8!R60,Sheet9!R60,Sheet10!R60,Sheet11!R60,Sheet12!R60,Sheet13!R60,Sheet14!R60,Sheet15!R60,Sheet16!R60,Sheet17!R60,Sheet18!R60,Sheet19!R60,Sheet20!R60)</f>
        <v>96300</v>
      </c>
      <c r="S59" s="21"/>
      <c r="T59" s="134">
        <f>SUM(LTCC!T60,LTUSD!T60,EDCOE!T60,Sheet4!T60,Sheet5!T60,Sheet6!T60,Sheet7!T60,Sheet8!T60,Sheet9!T60,Sheet10!T60,Sheet11!T60,Sheet12!T60,Sheet13!T60,Sheet14!T60,Sheet15!T60,Sheet16!T60,Sheet17!T60,Sheet18!T60,Sheet19!T60,Sheet20!T60)</f>
        <v>0</v>
      </c>
      <c r="U59" s="21"/>
      <c r="V59" s="134">
        <f>SUM(LTCC!V60,LTUSD!V60,EDCOE!V60,Sheet4!V60,Sheet5!V60,Sheet6!V60,Sheet7!V60,Sheet8!V60,Sheet9!V60,Sheet10!V60,Sheet11!V60,Sheet12!V60,Sheet13!V60,Sheet14!V60,Sheet15!V60,Sheet16!V60,Sheet17!V60,Sheet18!V60,Sheet19!V60,Sheet20!V60)</f>
        <v>164036</v>
      </c>
      <c r="W59" s="21"/>
      <c r="X59" s="134">
        <f>SUM(LTCC!X60,LTUSD!X60,EDCOE!X60,Sheet4!X60,Sheet5!X60,Sheet6!X60,Sheet7!X60,Sheet8!X60,Sheet9!X60,Sheet10!X60,Sheet11!X60,Sheet12!X60,Sheet13!X60,Sheet14!X60,Sheet15!X60,Sheet16!X60,Sheet17!X60,Sheet18!X60,Sheet19!X60,Sheet20!X60)</f>
        <v>0</v>
      </c>
      <c r="Y59" s="54"/>
      <c r="Z59" s="131">
        <f>SUM(F59:X59)</f>
        <v>370185.04229999997</v>
      </c>
      <c r="AA59" s="56"/>
      <c r="AB59" s="57"/>
      <c r="AD59" s="10"/>
      <c r="AF59" s="10"/>
      <c r="AG59" s="10"/>
      <c r="AH59" s="10"/>
      <c r="AI59" s="10"/>
    </row>
    <row r="60" spans="1:35" s="16" customFormat="1" ht="5.0999999999999996" customHeight="1" x14ac:dyDescent="0.2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.100000000000001" customHeight="1" x14ac:dyDescent="0.2">
      <c r="B61" s="51"/>
      <c r="C61" s="187" t="s">
        <v>97</v>
      </c>
      <c r="D61" s="188" t="s">
        <v>85</v>
      </c>
      <c r="E61" s="21"/>
      <c r="F61" s="134">
        <f>SUM(LTCC!F62,LTUSD!F62,EDCOE!F62,Sheet4!F62,Sheet5!F62,Sheet6!F62,Sheet7!F62,Sheet8!F62,Sheet9!F62,Sheet10!F62,Sheet11!F62,Sheet12!F62,Sheet13!F62,Sheet14!F62,Sheet15!F62,Sheet16!F62,Sheet17!F62,Sheet18!F62,Sheet19!F62,Sheet20!F62)</f>
        <v>0</v>
      </c>
      <c r="G61" s="21"/>
      <c r="H61" s="134">
        <f>SUM(LTCC!H62,LTUSD!H62,EDCOE!H62,Sheet4!H62,Sheet5!H62,Sheet6!H62,Sheet7!H62,Sheet8!H62,Sheet9!H62,Sheet10!H62,Sheet11!H62,Sheet12!H62,Sheet13!H62,Sheet14!H62,Sheet15!H62,Sheet16!H62,Sheet17!H62,Sheet18!H62,Sheet19!H62,Sheet20!H62)</f>
        <v>156491.71354</v>
      </c>
      <c r="I61" s="21"/>
      <c r="J61" s="189">
        <f>SUM(LTCC!J62,LTUSD!J62,EDCOE!J62,Sheet4!J62,Sheet5!J62,Sheet6!J62,Sheet7!J62,Sheet8!J62,Sheet9!J62,Sheet10!J62,Sheet11!J62,Sheet12!J62,Sheet13!J62,Sheet14!J62,Sheet15!J62,Sheet16!J62,Sheet17!J62,Sheet18!J62,Sheet19!J62,Sheet20!J62)</f>
        <v>0</v>
      </c>
      <c r="K61" s="190"/>
      <c r="L61" s="191"/>
      <c r="M61" s="21"/>
      <c r="N61" s="189">
        <f>SUM(LTCC!N62,LTUSD!N62,EDCOE!N62,Sheet4!N62,Sheet5!N62,Sheet6!N62,Sheet7!N62,Sheet8!N62,Sheet9!N62,Sheet10!N62,Sheet11!N62,Sheet12!N62,Sheet13!N62,Sheet14!N62,Sheet15!N62,Sheet16!N62,Sheet17!N62,Sheet18!N62,Sheet19!N62,Sheet20!N62)</f>
        <v>0</v>
      </c>
      <c r="O61" s="190"/>
      <c r="P61" s="191"/>
      <c r="Q61" s="21"/>
      <c r="R61" s="134">
        <f>SUM(LTCC!R62,LTUSD!R62,EDCOE!R62,Sheet4!R62,Sheet5!R62,Sheet6!R62,Sheet7!R62,Sheet8!R62,Sheet9!R62,Sheet10!R62,Sheet11!R62,Sheet12!R62,Sheet13!R62,Sheet14!R62,Sheet15!R62,Sheet16!R62,Sheet17!R62,Sheet18!R62,Sheet19!R62,Sheet20!R62)</f>
        <v>0</v>
      </c>
      <c r="S61" s="21"/>
      <c r="T61" s="134">
        <f>SUM(LTCC!T62,LTUSD!T62,EDCOE!T62,Sheet4!T62,Sheet5!T62,Sheet6!T62,Sheet7!T62,Sheet8!T62,Sheet9!T62,Sheet10!T62,Sheet11!T62,Sheet12!T62,Sheet13!T62,Sheet14!T62,Sheet15!T62,Sheet16!T62,Sheet17!T62,Sheet18!T62,Sheet19!T62,Sheet20!T62)</f>
        <v>0</v>
      </c>
      <c r="U61" s="21"/>
      <c r="V61" s="134">
        <f>SUM(LTCC!V62,LTUSD!V62,EDCOE!V62,Sheet4!V62,Sheet5!V62,Sheet6!V62,Sheet7!V62,Sheet8!V62,Sheet9!V62,Sheet10!V62,Sheet11!V62,Sheet12!V62,Sheet13!V62,Sheet14!V62,Sheet15!V62,Sheet16!V62,Sheet17!V62,Sheet18!V62,Sheet19!V62,Sheet20!V62)</f>
        <v>0</v>
      </c>
      <c r="W61" s="21"/>
      <c r="X61" s="134">
        <f>SUM(LTCC!X62,LTUSD!X62,EDCOE!X62,Sheet4!X62,Sheet5!X62,Sheet6!X62,Sheet7!X62,Sheet8!X62,Sheet9!X62,Sheet10!X62,Sheet11!X62,Sheet12!X62,Sheet13!X62,Sheet14!X62,Sheet15!X62,Sheet16!X62,Sheet17!X62,Sheet18!X62,Sheet19!X62,Sheet20!X62)</f>
        <v>0</v>
      </c>
      <c r="Y61" s="54"/>
      <c r="Z61" s="131">
        <f>SUM(F61:X61)</f>
        <v>156491.71354</v>
      </c>
      <c r="AA61" s="56"/>
      <c r="AB61" s="57"/>
      <c r="AD61" s="10"/>
      <c r="AF61" s="10"/>
      <c r="AG61" s="10"/>
      <c r="AH61" s="10"/>
      <c r="AI61" s="10"/>
    </row>
    <row r="62" spans="1:35" s="16" customFormat="1" ht="5.0999999999999996" customHeight="1" x14ac:dyDescent="0.2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.100000000000001" customHeight="1" x14ac:dyDescent="0.2">
      <c r="B63" s="51"/>
      <c r="C63" s="187" t="s">
        <v>98</v>
      </c>
      <c r="D63" s="188" t="s">
        <v>86</v>
      </c>
      <c r="E63" s="21"/>
      <c r="F63" s="134">
        <f>SUM(LTCC!F64,LTUSD!F64,EDCOE!F64,Sheet4!F64,Sheet5!F64,Sheet6!F64,Sheet7!F64,Sheet8!F64,Sheet9!F64,Sheet10!F64,Sheet11!F64,Sheet12!F64,Sheet13!F64,Sheet14!F64,Sheet15!F64,Sheet16!F64,Sheet17!F64,Sheet18!F64,Sheet19!F64,Sheet20!F64)</f>
        <v>0</v>
      </c>
      <c r="G63" s="21"/>
      <c r="H63" s="134">
        <f>SUM(LTCC!H64,LTUSD!H64,EDCOE!H64,Sheet4!H64,Sheet5!H64,Sheet6!H64,Sheet7!H64,Sheet8!H64,Sheet9!H64,Sheet10!H64,Sheet11!H64,Sheet12!H64,Sheet13!H64,Sheet14!H64,Sheet15!H64,Sheet16!H64,Sheet17!H64,Sheet18!H64,Sheet19!H64,Sheet20!H64)</f>
        <v>61745.71</v>
      </c>
      <c r="I63" s="21"/>
      <c r="J63" s="189">
        <f>SUM(LTCC!J64,LTUSD!J64,EDCOE!J64,Sheet4!J64,Sheet5!J64,Sheet6!J64,Sheet7!J64,Sheet8!J64,Sheet9!J64,Sheet10!J64,Sheet11!J64,Sheet12!J64,Sheet13!J64,Sheet14!J64,Sheet15!J64,Sheet16!J64,Sheet17!J64,Sheet18!J64,Sheet19!J64,Sheet20!J64)</f>
        <v>0</v>
      </c>
      <c r="K63" s="190"/>
      <c r="L63" s="191"/>
      <c r="M63" s="21"/>
      <c r="N63" s="189">
        <f>SUM(LTCC!N64,LTUSD!N64,EDCOE!N64,Sheet4!N64,Sheet5!N64,Sheet6!N64,Sheet7!N64,Sheet8!N64,Sheet9!N64,Sheet10!N64,Sheet11!N64,Sheet12!N64,Sheet13!N64,Sheet14!N64,Sheet15!N64,Sheet16!N64,Sheet17!N64,Sheet18!N64,Sheet19!N64,Sheet20!N64)</f>
        <v>0</v>
      </c>
      <c r="O63" s="190"/>
      <c r="P63" s="191"/>
      <c r="Q63" s="21"/>
      <c r="R63" s="134">
        <f>SUM(LTCC!R64,LTUSD!R64,EDCOE!R64,Sheet4!R64,Sheet5!R64,Sheet6!R64,Sheet7!R64,Sheet8!R64,Sheet9!R64,Sheet10!R64,Sheet11!R64,Sheet12!R64,Sheet13!R64,Sheet14!R64,Sheet15!R64,Sheet16!R64,Sheet17!R64,Sheet18!R64,Sheet19!R64,Sheet20!R64)</f>
        <v>0</v>
      </c>
      <c r="S63" s="21"/>
      <c r="T63" s="134">
        <f>SUM(LTCC!T64,LTUSD!T64,EDCOE!T64,Sheet4!T64,Sheet5!T64,Sheet6!T64,Sheet7!T64,Sheet8!T64,Sheet9!T64,Sheet10!T64,Sheet11!T64,Sheet12!T64,Sheet13!T64,Sheet14!T64,Sheet15!T64,Sheet16!T64,Sheet17!T64,Sheet18!T64,Sheet19!T64,Sheet20!T64)</f>
        <v>0</v>
      </c>
      <c r="U63" s="21"/>
      <c r="V63" s="134">
        <f>SUM(LTCC!V64,LTUSD!V64,EDCOE!V64,Sheet4!V64,Sheet5!V64,Sheet6!V64,Sheet7!V64,Sheet8!V64,Sheet9!V64,Sheet10!V64,Sheet11!V64,Sheet12!V64,Sheet13!V64,Sheet14!V64,Sheet15!V64,Sheet16!V64,Sheet17!V64,Sheet18!V64,Sheet19!V64,Sheet20!V64)</f>
        <v>0</v>
      </c>
      <c r="W63" s="21"/>
      <c r="X63" s="134">
        <f>SUM(LTCC!X64,LTUSD!X64,EDCOE!X64,Sheet4!X64,Sheet5!X64,Sheet6!X64,Sheet7!X64,Sheet8!X64,Sheet9!X64,Sheet10!X64,Sheet11!X64,Sheet12!X64,Sheet13!X64,Sheet14!X64,Sheet15!X64,Sheet16!X64,Sheet17!X64,Sheet18!X64,Sheet19!X64,Sheet20!X64)</f>
        <v>0</v>
      </c>
      <c r="Y63" s="54"/>
      <c r="Z63" s="131">
        <f>SUM(F63:X63)</f>
        <v>61745.71</v>
      </c>
      <c r="AA63" s="56"/>
      <c r="AB63" s="57"/>
      <c r="AD63" s="10"/>
      <c r="AF63" s="10"/>
      <c r="AG63" s="10"/>
      <c r="AH63" s="10"/>
      <c r="AI63" s="10"/>
    </row>
    <row r="64" spans="1:35" s="16" customFormat="1" ht="5.0999999999999996" customHeight="1" x14ac:dyDescent="0.2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.100000000000001" customHeight="1" x14ac:dyDescent="0.2">
      <c r="A65" s="9"/>
      <c r="B65" s="51"/>
      <c r="C65" s="187" t="s">
        <v>117</v>
      </c>
      <c r="D65" s="188" t="s">
        <v>87</v>
      </c>
      <c r="E65" s="21"/>
      <c r="F65" s="134">
        <f>SUM(LTCC!F66,LTUSD!F66,EDCOE!F66,Sheet4!F66,Sheet5!F66,Sheet6!F66,Sheet7!F66,Sheet8!F66,Sheet9!F66,Sheet10!F66,Sheet11!F66,Sheet12!F66,Sheet13!F66,Sheet14!F66,Sheet15!F66,Sheet16!F66,Sheet17!F66,Sheet18!F66,Sheet19!F66,Sheet20!F66)</f>
        <v>0</v>
      </c>
      <c r="G65" s="21"/>
      <c r="H65" s="134">
        <f>SUM(LTCC!H66,LTUSD!H66,EDCOE!H66,Sheet4!H66,Sheet5!H66,Sheet6!H66,Sheet7!H66,Sheet8!H66,Sheet9!H66,Sheet10!H66,Sheet11!H66,Sheet12!H66,Sheet13!H66,Sheet14!H66,Sheet15!H66,Sheet16!H66,Sheet17!H66,Sheet18!H66,Sheet19!H66,Sheet20!H66)</f>
        <v>101491.71354</v>
      </c>
      <c r="I65" s="21"/>
      <c r="J65" s="189">
        <f>SUM(LTCC!J66,LTUSD!J66,EDCOE!J66,Sheet4!J66,Sheet5!J66,Sheet6!J66,Sheet7!J66,Sheet8!J66,Sheet9!J66,Sheet10!J66,Sheet11!J66,Sheet12!J66,Sheet13!J66,Sheet14!J66,Sheet15!J66,Sheet16!J66,Sheet17!J66,Sheet18!J66,Sheet19!J66,Sheet20!J66)</f>
        <v>0</v>
      </c>
      <c r="K65" s="190"/>
      <c r="L65" s="191"/>
      <c r="M65" s="21"/>
      <c r="N65" s="189">
        <f>SUM(LTCC!N66,LTUSD!N66,EDCOE!N66,Sheet4!N66,Sheet5!N66,Sheet6!N66,Sheet7!N66,Sheet8!N66,Sheet9!N66,Sheet10!N66,Sheet11!N66,Sheet12!N66,Sheet13!N66,Sheet14!N66,Sheet15!N66,Sheet16!N66,Sheet17!N66,Sheet18!N66,Sheet19!N66,Sheet20!N66)</f>
        <v>14021.900000000001</v>
      </c>
      <c r="O65" s="190"/>
      <c r="P65" s="191"/>
      <c r="Q65" s="21"/>
      <c r="R65" s="134">
        <f>SUM(LTCC!R66,LTUSD!R66,EDCOE!R66,Sheet4!R66,Sheet5!R66,Sheet6!R66,Sheet7!R66,Sheet8!R66,Sheet9!R66,Sheet10!R66,Sheet11!R66,Sheet12!R66,Sheet13!R66,Sheet14!R66,Sheet15!R66,Sheet16!R66,Sheet17!R66,Sheet18!R66,Sheet19!R66,Sheet20!R66)</f>
        <v>0</v>
      </c>
      <c r="S65" s="21"/>
      <c r="T65" s="134">
        <f>SUM(LTCC!T66,LTUSD!T66,EDCOE!T66,Sheet4!T66,Sheet5!T66,Sheet6!T66,Sheet7!T66,Sheet8!T66,Sheet9!T66,Sheet10!T66,Sheet11!T66,Sheet12!T66,Sheet13!T66,Sheet14!T66,Sheet15!T66,Sheet16!T66,Sheet17!T66,Sheet18!T66,Sheet19!T66,Sheet20!T66)</f>
        <v>0</v>
      </c>
      <c r="U65" s="21"/>
      <c r="V65" s="134">
        <f>SUM(LTCC!V66,LTUSD!V66,EDCOE!V66,Sheet4!V66,Sheet5!V66,Sheet6!V66,Sheet7!V66,Sheet8!V66,Sheet9!V66,Sheet10!V66,Sheet11!V66,Sheet12!V66,Sheet13!V66,Sheet14!V66,Sheet15!V66,Sheet16!V66,Sheet17!V66,Sheet18!V66,Sheet19!V66,Sheet20!V66)</f>
        <v>0</v>
      </c>
      <c r="W65" s="21"/>
      <c r="X65" s="134">
        <f>SUM(LTCC!X66,LTUSD!X66,EDCOE!X66,Sheet4!X66,Sheet5!X66,Sheet6!X66,Sheet7!X66,Sheet8!X66,Sheet9!X66,Sheet10!X66,Sheet11!X66,Sheet12!X66,Sheet13!X66,Sheet14!X66,Sheet15!X66,Sheet16!X66,Sheet17!X66,Sheet18!X66,Sheet19!X66,Sheet20!X66)</f>
        <v>0</v>
      </c>
      <c r="Y65" s="54"/>
      <c r="Z65" s="131">
        <f>SUM(F65:X65)</f>
        <v>115513.61353999999</v>
      </c>
      <c r="AA65" s="56"/>
      <c r="AB65" s="57"/>
    </row>
    <row r="66" spans="1:35" ht="5.0999999999999996" customHeight="1" thickBot="1" x14ac:dyDescent="0.25">
      <c r="A66" s="13"/>
      <c r="B66" s="49"/>
      <c r="C66" s="172"/>
      <c r="D66" s="172"/>
      <c r="E66" s="14"/>
      <c r="F66" s="63"/>
      <c r="G66" s="10"/>
      <c r="H66" s="63"/>
      <c r="I66" s="10"/>
      <c r="J66" s="173"/>
      <c r="K66" s="173"/>
      <c r="L66" s="173"/>
      <c r="M66" s="10"/>
      <c r="N66" s="173"/>
      <c r="O66" s="173"/>
      <c r="P66" s="173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.100000000000001" customHeight="1" x14ac:dyDescent="0.2">
      <c r="A67" s="118"/>
      <c r="B67" s="119"/>
      <c r="C67" s="174" t="s">
        <v>0</v>
      </c>
      <c r="D67" s="175"/>
      <c r="E67" s="57"/>
      <c r="F67" s="132">
        <f>SUM(F57:F65)</f>
        <v>51271.425000000003</v>
      </c>
      <c r="G67" s="21"/>
      <c r="H67" s="133">
        <f>SUM(H57:H65)</f>
        <v>714285.56322999997</v>
      </c>
      <c r="I67" s="57"/>
      <c r="J67" s="179">
        <f>SUM(J57:L65)</f>
        <v>0</v>
      </c>
      <c r="K67" s="180"/>
      <c r="L67" s="181"/>
      <c r="M67" s="57"/>
      <c r="N67" s="179">
        <f>SUM(N57:P65)</f>
        <v>140219</v>
      </c>
      <c r="O67" s="180"/>
      <c r="P67" s="181"/>
      <c r="Q67" s="57"/>
      <c r="R67" s="132">
        <f>SUM(R57:R65)</f>
        <v>120375</v>
      </c>
      <c r="S67" s="57"/>
      <c r="T67" s="132">
        <f>SUM(T57:T65)</f>
        <v>0</v>
      </c>
      <c r="U67" s="57"/>
      <c r="V67" s="133">
        <f>SUM(V57:V65)</f>
        <v>401294</v>
      </c>
      <c r="W67" s="57"/>
      <c r="X67" s="133">
        <f>SUM(X57:X65)</f>
        <v>0</v>
      </c>
      <c r="Y67" s="57"/>
      <c r="Z67" s="133">
        <f>SUM(Z57:Z65)</f>
        <v>1427444.98823</v>
      </c>
      <c r="AA67" s="56"/>
      <c r="AB67" s="120"/>
    </row>
    <row r="68" spans="1:35" s="11" customFormat="1" ht="11.1" customHeight="1" x14ac:dyDescent="0.2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6" customHeight="1" x14ac:dyDescent="0.2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" x14ac:dyDescent="0.2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.1" customHeight="1" x14ac:dyDescent="0.2">
      <c r="AD73" s="10"/>
      <c r="AF73" s="10"/>
      <c r="AG73" s="10"/>
      <c r="AH73" s="10"/>
      <c r="AI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2.75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85546875" defaultRowHeight="15.75" x14ac:dyDescent="0.25"/>
  <cols>
    <col min="1" max="1" width="18.85546875" style="5" bestFit="1" customWidth="1"/>
    <col min="2" max="16384" width="10.85546875" style="5"/>
  </cols>
  <sheetData>
    <row r="1" spans="1:1" x14ac:dyDescent="0.25">
      <c r="A1" s="4" t="s">
        <v>10</v>
      </c>
    </row>
    <row r="2" spans="1:1" x14ac:dyDescent="0.25">
      <c r="A2" s="6" t="s">
        <v>11</v>
      </c>
    </row>
    <row r="3" spans="1:1" x14ac:dyDescent="0.25">
      <c r="A3" s="6" t="s">
        <v>12</v>
      </c>
    </row>
    <row r="4" spans="1:1" x14ac:dyDescent="0.25">
      <c r="A4" s="6" t="s">
        <v>13</v>
      </c>
    </row>
    <row r="5" spans="1:1" x14ac:dyDescent="0.25">
      <c r="A5" s="6" t="s">
        <v>14</v>
      </c>
    </row>
    <row r="6" spans="1:1" x14ac:dyDescent="0.25">
      <c r="A6" s="6" t="s">
        <v>15</v>
      </c>
    </row>
    <row r="7" spans="1:1" x14ac:dyDescent="0.25">
      <c r="A7" s="6" t="s">
        <v>16</v>
      </c>
    </row>
    <row r="8" spans="1:1" x14ac:dyDescent="0.25">
      <c r="A8" s="6" t="s">
        <v>17</v>
      </c>
    </row>
    <row r="9" spans="1:1" x14ac:dyDescent="0.25">
      <c r="A9" s="6" t="s">
        <v>18</v>
      </c>
    </row>
    <row r="10" spans="1:1" x14ac:dyDescent="0.25">
      <c r="A10" s="6" t="s">
        <v>19</v>
      </c>
    </row>
    <row r="11" spans="1:1" x14ac:dyDescent="0.25">
      <c r="A11" s="6" t="s">
        <v>20</v>
      </c>
    </row>
    <row r="12" spans="1:1" ht="39" x14ac:dyDescent="0.25">
      <c r="A12" s="1" t="s">
        <v>80</v>
      </c>
    </row>
    <row r="13" spans="1:1" x14ac:dyDescent="0.25">
      <c r="A13" s="6" t="s">
        <v>21</v>
      </c>
    </row>
    <row r="14" spans="1:1" x14ac:dyDescent="0.25">
      <c r="A14" s="6" t="s">
        <v>22</v>
      </c>
    </row>
    <row r="15" spans="1:1" x14ac:dyDescent="0.25">
      <c r="A15" s="6" t="s">
        <v>23</v>
      </c>
    </row>
    <row r="16" spans="1:1" x14ac:dyDescent="0.25">
      <c r="A16" s="6" t="s">
        <v>24</v>
      </c>
    </row>
    <row r="17" spans="1:1" x14ac:dyDescent="0.25">
      <c r="A17" s="6" t="s">
        <v>25</v>
      </c>
    </row>
    <row r="18" spans="1:1" x14ac:dyDescent="0.25">
      <c r="A18" s="6" t="s">
        <v>26</v>
      </c>
    </row>
    <row r="19" spans="1:1" x14ac:dyDescent="0.25">
      <c r="A19" s="6" t="s">
        <v>27</v>
      </c>
    </row>
    <row r="20" spans="1:1" x14ac:dyDescent="0.25">
      <c r="A20" s="6" t="s">
        <v>28</v>
      </c>
    </row>
    <row r="21" spans="1:1" x14ac:dyDescent="0.25">
      <c r="A21" s="6" t="s">
        <v>29</v>
      </c>
    </row>
    <row r="22" spans="1:1" x14ac:dyDescent="0.25">
      <c r="A22" s="6" t="s">
        <v>76</v>
      </c>
    </row>
    <row r="23" spans="1:1" x14ac:dyDescent="0.25">
      <c r="A23" s="6" t="s">
        <v>30</v>
      </c>
    </row>
    <row r="24" spans="1:1" x14ac:dyDescent="0.25">
      <c r="A24" s="6" t="s">
        <v>31</v>
      </c>
    </row>
    <row r="25" spans="1:1" x14ac:dyDescent="0.25">
      <c r="A25" s="6" t="s">
        <v>32</v>
      </c>
    </row>
    <row r="26" spans="1:1" x14ac:dyDescent="0.25">
      <c r="A26" s="6" t="s">
        <v>33</v>
      </c>
    </row>
    <row r="27" spans="1:1" x14ac:dyDescent="0.25">
      <c r="A27" s="6" t="s">
        <v>34</v>
      </c>
    </row>
    <row r="28" spans="1:1" x14ac:dyDescent="0.25">
      <c r="A28" s="6" t="s">
        <v>35</v>
      </c>
    </row>
    <row r="29" spans="1:1" x14ac:dyDescent="0.25">
      <c r="A29" s="6" t="s">
        <v>36</v>
      </c>
    </row>
    <row r="30" spans="1:1" x14ac:dyDescent="0.25">
      <c r="A30" s="6" t="s">
        <v>37</v>
      </c>
    </row>
    <row r="31" spans="1:1" x14ac:dyDescent="0.25">
      <c r="A31" s="6" t="s">
        <v>38</v>
      </c>
    </row>
    <row r="32" spans="1:1" x14ac:dyDescent="0.25">
      <c r="A32" s="6" t="s">
        <v>39</v>
      </c>
    </row>
    <row r="33" spans="1:1" x14ac:dyDescent="0.25">
      <c r="A33" s="6" t="s">
        <v>40</v>
      </c>
    </row>
    <row r="34" spans="1:1" x14ac:dyDescent="0.25">
      <c r="A34" s="6" t="s">
        <v>41</v>
      </c>
    </row>
    <row r="35" spans="1:1" x14ac:dyDescent="0.25">
      <c r="A35" s="6" t="s">
        <v>42</v>
      </c>
    </row>
    <row r="36" spans="1:1" x14ac:dyDescent="0.25">
      <c r="A36" s="6" t="s">
        <v>43</v>
      </c>
    </row>
    <row r="37" spans="1:1" x14ac:dyDescent="0.25">
      <c r="A37" s="6" t="s">
        <v>44</v>
      </c>
    </row>
    <row r="38" spans="1:1" x14ac:dyDescent="0.25">
      <c r="A38" s="6" t="s">
        <v>45</v>
      </c>
    </row>
    <row r="39" spans="1:1" x14ac:dyDescent="0.25">
      <c r="A39" s="6" t="s">
        <v>46</v>
      </c>
    </row>
    <row r="40" spans="1:1" x14ac:dyDescent="0.25">
      <c r="A40" s="6" t="s">
        <v>47</v>
      </c>
    </row>
    <row r="41" spans="1:1" x14ac:dyDescent="0.25">
      <c r="A41" s="2" t="s">
        <v>77</v>
      </c>
    </row>
    <row r="42" spans="1:1" x14ac:dyDescent="0.25">
      <c r="A42" s="1" t="s">
        <v>72</v>
      </c>
    </row>
    <row r="43" spans="1:1" x14ac:dyDescent="0.25">
      <c r="A43" s="1" t="s">
        <v>78</v>
      </c>
    </row>
    <row r="44" spans="1:1" x14ac:dyDescent="0.25">
      <c r="A44" s="7" t="s">
        <v>48</v>
      </c>
    </row>
    <row r="45" spans="1:1" x14ac:dyDescent="0.25">
      <c r="A45" s="6" t="s">
        <v>49</v>
      </c>
    </row>
    <row r="46" spans="1:1" x14ac:dyDescent="0.25">
      <c r="A46" s="6" t="s">
        <v>50</v>
      </c>
    </row>
    <row r="47" spans="1:1" x14ac:dyDescent="0.25">
      <c r="A47" s="6" t="s">
        <v>51</v>
      </c>
    </row>
    <row r="48" spans="1:1" x14ac:dyDescent="0.25">
      <c r="A48" s="6" t="s">
        <v>52</v>
      </c>
    </row>
    <row r="49" spans="1:1" x14ac:dyDescent="0.25">
      <c r="A49" s="6" t="s">
        <v>53</v>
      </c>
    </row>
    <row r="50" spans="1:1" x14ac:dyDescent="0.25">
      <c r="A50" s="6" t="s">
        <v>54</v>
      </c>
    </row>
    <row r="51" spans="1:1" x14ac:dyDescent="0.25">
      <c r="A51" s="6" t="s">
        <v>55</v>
      </c>
    </row>
    <row r="52" spans="1:1" x14ac:dyDescent="0.25">
      <c r="A52" s="6" t="s">
        <v>73</v>
      </c>
    </row>
    <row r="53" spans="1:1" x14ac:dyDescent="0.25">
      <c r="A53" s="6" t="s">
        <v>74</v>
      </c>
    </row>
    <row r="54" spans="1:1" x14ac:dyDescent="0.25">
      <c r="A54" s="6" t="s">
        <v>56</v>
      </c>
    </row>
    <row r="55" spans="1:1" x14ac:dyDescent="0.25">
      <c r="A55" s="6" t="s">
        <v>57</v>
      </c>
    </row>
    <row r="56" spans="1:1" x14ac:dyDescent="0.25">
      <c r="A56" s="6" t="s">
        <v>58</v>
      </c>
    </row>
    <row r="57" spans="1:1" x14ac:dyDescent="0.25">
      <c r="A57" s="6" t="s">
        <v>59</v>
      </c>
    </row>
    <row r="58" spans="1:1" x14ac:dyDescent="0.25">
      <c r="A58" s="6" t="s">
        <v>60</v>
      </c>
    </row>
    <row r="59" spans="1:1" x14ac:dyDescent="0.25">
      <c r="A59" s="2" t="s">
        <v>79</v>
      </c>
    </row>
    <row r="60" spans="1:1" x14ac:dyDescent="0.25">
      <c r="A60" s="1" t="s">
        <v>75</v>
      </c>
    </row>
    <row r="61" spans="1:1" x14ac:dyDescent="0.25">
      <c r="A61" s="7" t="s">
        <v>61</v>
      </c>
    </row>
    <row r="62" spans="1:1" x14ac:dyDescent="0.25">
      <c r="A62" s="6" t="s">
        <v>69</v>
      </c>
    </row>
    <row r="63" spans="1:1" x14ac:dyDescent="0.25">
      <c r="A63" s="8" t="s">
        <v>88</v>
      </c>
    </row>
    <row r="64" spans="1:1" x14ac:dyDescent="0.25">
      <c r="A64" s="6" t="s">
        <v>71</v>
      </c>
    </row>
    <row r="65" spans="1:1" x14ac:dyDescent="0.25">
      <c r="A65" s="6" t="s">
        <v>62</v>
      </c>
    </row>
    <row r="66" spans="1:1" x14ac:dyDescent="0.25">
      <c r="A66" s="6" t="s">
        <v>63</v>
      </c>
    </row>
    <row r="67" spans="1:1" x14ac:dyDescent="0.25">
      <c r="A67" s="6" t="s">
        <v>70</v>
      </c>
    </row>
    <row r="68" spans="1:1" x14ac:dyDescent="0.25">
      <c r="A68" s="6" t="s">
        <v>64</v>
      </c>
    </row>
    <row r="69" spans="1:1" x14ac:dyDescent="0.25">
      <c r="A69" s="6" t="s">
        <v>65</v>
      </c>
    </row>
    <row r="70" spans="1:1" x14ac:dyDescent="0.25">
      <c r="A70" s="6" t="s">
        <v>66</v>
      </c>
    </row>
    <row r="71" spans="1:1" x14ac:dyDescent="0.25">
      <c r="A71" s="6" t="s">
        <v>67</v>
      </c>
    </row>
    <row r="72" spans="1:1" x14ac:dyDescent="0.25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topLeftCell="A20" zoomScale="86" zoomScaleNormal="93" zoomScalePageLayoutView="93" workbookViewId="0">
      <selection activeCell="H58" sqref="H58:H6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1"/>
      <c r="J17" s="163" t="s">
        <v>82</v>
      </c>
      <c r="K17" s="164"/>
      <c r="L17" s="165"/>
      <c r="M17" s="41"/>
      <c r="N17" s="163" t="s">
        <v>2</v>
      </c>
      <c r="O17" s="164"/>
      <c r="P17" s="165"/>
      <c r="Q17" s="41"/>
      <c r="R17" s="156" t="s">
        <v>3</v>
      </c>
      <c r="S17" s="41"/>
      <c r="T17" s="156" t="s">
        <v>6</v>
      </c>
      <c r="U17" s="41"/>
      <c r="V17" s="156" t="s">
        <v>4</v>
      </c>
      <c r="W17" s="41"/>
      <c r="X17" s="156" t="s">
        <v>7</v>
      </c>
      <c r="Y17" s="41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1"/>
      <c r="F19" s="47" t="s">
        <v>1</v>
      </c>
      <c r="G19" s="41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1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>
        <f>583285.71*0.15</f>
        <v>87492.856499999994</v>
      </c>
      <c r="I21" s="121"/>
      <c r="J21" s="192"/>
      <c r="K21" s="193"/>
      <c r="L21" s="194"/>
      <c r="M21" s="121"/>
      <c r="N21" s="192"/>
      <c r="O21" s="193"/>
      <c r="P21" s="194"/>
      <c r="Q21" s="121"/>
      <c r="R21" s="3">
        <v>120375</v>
      </c>
      <c r="S21" s="121"/>
      <c r="T21" s="3"/>
      <c r="U21" s="121"/>
      <c r="V21" s="3">
        <f>147258+90000</f>
        <v>237258</v>
      </c>
      <c r="W21" s="121"/>
      <c r="X21" s="3"/>
      <c r="Y21" s="54"/>
      <c r="Z21" s="55">
        <f>SUM(F21:X21)</f>
        <v>445125.85649999999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>
        <f>583285.71*0.1</f>
        <v>58328.570999999996</v>
      </c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>
        <f>151717+12319</f>
        <v>164036</v>
      </c>
      <c r="W23" s="121"/>
      <c r="X23" s="3"/>
      <c r="Y23" s="54"/>
      <c r="Z23" s="55">
        <f>SUM(F23:X23)</f>
        <v>222364.571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>
        <f>583285.71*0.15</f>
        <v>87492.856499999994</v>
      </c>
      <c r="I25" s="121"/>
      <c r="J25" s="192"/>
      <c r="K25" s="193"/>
      <c r="L25" s="194"/>
      <c r="M25" s="121"/>
      <c r="N25" s="192">
        <v>140219</v>
      </c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227711.85649999999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>
        <f>583285.71*0.03</f>
        <v>17498.5713</v>
      </c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17498.5713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>
        <f>583285.71*0.04</f>
        <v>23331.428400000001</v>
      </c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23331.428400000001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>
        <f>583285.71*0.45</f>
        <v>262478.56949999998</v>
      </c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262478.56949999998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>
        <f>583285.71*0.08</f>
        <v>46662.856800000001</v>
      </c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46662.856800000001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3"/>
      <c r="G34" s="10"/>
      <c r="H34" s="63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583285.71</v>
      </c>
      <c r="I35" s="57"/>
      <c r="J35" s="195">
        <f>SUM(J21:L33)</f>
        <v>0</v>
      </c>
      <c r="K35" s="196"/>
      <c r="L35" s="197"/>
      <c r="M35" s="57"/>
      <c r="N35" s="195">
        <f>SUM(N21:P33)</f>
        <v>140219</v>
      </c>
      <c r="O35" s="196"/>
      <c r="P35" s="197"/>
      <c r="Q35" s="57"/>
      <c r="R35" s="67">
        <f>SUM(R21:R33)</f>
        <v>120375</v>
      </c>
      <c r="S35" s="57"/>
      <c r="T35" s="67">
        <f>SUM(T21:T33)</f>
        <v>0</v>
      </c>
      <c r="U35" s="57"/>
      <c r="V35" s="68">
        <f>SUM(V21:V33)</f>
        <v>401294</v>
      </c>
      <c r="W35" s="57"/>
      <c r="X35" s="68">
        <f>SUM(X21:X33)</f>
        <v>0</v>
      </c>
      <c r="Y35" s="57"/>
      <c r="Z35" s="68">
        <f>SUM(Z21:Z33)</f>
        <v>1245173.7099999997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1"/>
      <c r="F40" s="156" t="s">
        <v>103</v>
      </c>
      <c r="G40" s="41"/>
      <c r="H40" s="183" t="s">
        <v>102</v>
      </c>
      <c r="I40" s="184"/>
      <c r="J40" s="185"/>
      <c r="K40" s="41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1"/>
      <c r="F42" s="158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52" t="s">
        <v>111</v>
      </c>
      <c r="D44" s="53"/>
      <c r="E44" s="83"/>
      <c r="F44" s="3">
        <v>0</v>
      </c>
      <c r="G44" s="121"/>
      <c r="H44" s="3">
        <v>0</v>
      </c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52" t="s">
        <v>110</v>
      </c>
      <c r="D46" s="53"/>
      <c r="E46" s="83"/>
      <c r="F46" s="3">
        <v>583285.71</v>
      </c>
      <c r="G46" s="121"/>
      <c r="J46" s="143"/>
      <c r="K46" s="86"/>
      <c r="L46" s="3">
        <v>35714.29</v>
      </c>
      <c r="M46" s="101"/>
      <c r="N46" s="141">
        <f>IFERROR(L46/F46,0)</f>
        <v>6.1229495918903969E-2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583285.71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35714.29</v>
      </c>
      <c r="M48" s="83"/>
      <c r="N48" s="141">
        <f>IFERROR(L48/F48,0)</f>
        <v>6.1229495918903969E-2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1"/>
      <c r="J53" s="163" t="s">
        <v>82</v>
      </c>
      <c r="K53" s="164"/>
      <c r="L53" s="165"/>
      <c r="M53" s="41"/>
      <c r="N53" s="163" t="s">
        <v>2</v>
      </c>
      <c r="O53" s="164"/>
      <c r="P53" s="165"/>
      <c r="Q53" s="41"/>
      <c r="R53" s="156" t="s">
        <v>3</v>
      </c>
      <c r="S53" s="41"/>
      <c r="T53" s="156" t="s">
        <v>6</v>
      </c>
      <c r="U53" s="41"/>
      <c r="V53" s="156" t="s">
        <v>4</v>
      </c>
      <c r="W53" s="41"/>
      <c r="X53" s="156" t="s">
        <v>7</v>
      </c>
      <c r="Y53" s="41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1"/>
      <c r="F55" s="47" t="s">
        <v>1</v>
      </c>
      <c r="G55" s="41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1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>
        <f>SUM(H21+H25+H29+H31+H33)*0.5</f>
        <v>253729.28384999998</v>
      </c>
      <c r="I58" s="121"/>
      <c r="J58" s="192"/>
      <c r="K58" s="193"/>
      <c r="L58" s="194"/>
      <c r="M58" s="121"/>
      <c r="N58" s="192">
        <f>140219*0.8</f>
        <v>112175.20000000001</v>
      </c>
      <c r="O58" s="193"/>
      <c r="P58" s="194"/>
      <c r="Q58" s="121"/>
      <c r="R58" s="3">
        <f>120375*0.2</f>
        <v>24075</v>
      </c>
      <c r="S58" s="121"/>
      <c r="T58" s="3"/>
      <c r="U58" s="121"/>
      <c r="V58" s="3">
        <f>147258+90000</f>
        <v>237258</v>
      </c>
      <c r="W58" s="121"/>
      <c r="X58" s="3"/>
      <c r="Y58" s="54"/>
      <c r="Z58" s="55">
        <f>SUM(F58:X58)</f>
        <v>627237.48384999996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>
        <f>H23+H27</f>
        <v>75827.142299999992</v>
      </c>
      <c r="I60" s="121"/>
      <c r="J60" s="192"/>
      <c r="K60" s="193"/>
      <c r="L60" s="194"/>
      <c r="M60" s="121"/>
      <c r="N60" s="192">
        <f>140219*0.1</f>
        <v>14021.900000000001</v>
      </c>
      <c r="O60" s="193"/>
      <c r="P60" s="194"/>
      <c r="Q60" s="121"/>
      <c r="R60" s="3">
        <f>120375*0.8</f>
        <v>96300</v>
      </c>
      <c r="S60" s="121"/>
      <c r="T60" s="3"/>
      <c r="U60" s="121"/>
      <c r="V60" s="204">
        <f>151717+12319</f>
        <v>164036</v>
      </c>
      <c r="W60" s="121"/>
      <c r="X60" s="3"/>
      <c r="Y60" s="54"/>
      <c r="Z60" s="55">
        <f>SUM(F60:X60)</f>
        <v>350185.04229999997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>
        <f>SUM(H21+H25+H29+H31+H33)*0.2</f>
        <v>101491.71354</v>
      </c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101491.71354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>
        <v>50745.71</v>
      </c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50745.71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>
        <f>SUM(H21+H25+H29+H31+H33)*0.2</f>
        <v>101491.71354</v>
      </c>
      <c r="I66" s="121"/>
      <c r="J66" s="192"/>
      <c r="K66" s="193"/>
      <c r="L66" s="194"/>
      <c r="M66" s="121"/>
      <c r="N66" s="192">
        <f>140219*0.1</f>
        <v>14021.900000000001</v>
      </c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115513.61353999999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3"/>
      <c r="G67" s="10"/>
      <c r="H67" s="63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583285.56322999997</v>
      </c>
      <c r="I68" s="57"/>
      <c r="J68" s="195">
        <f>SUM(J58:L66)</f>
        <v>0</v>
      </c>
      <c r="K68" s="196"/>
      <c r="L68" s="197"/>
      <c r="M68" s="57"/>
      <c r="N68" s="195">
        <f>SUM(N58:P66)</f>
        <v>140219</v>
      </c>
      <c r="O68" s="196"/>
      <c r="P68" s="197"/>
      <c r="Q68" s="57"/>
      <c r="R68" s="67">
        <f>SUM(R58:R66)</f>
        <v>120375</v>
      </c>
      <c r="S68" s="57"/>
      <c r="T68" s="67">
        <f>SUM(T58:T66)</f>
        <v>0</v>
      </c>
      <c r="U68" s="57"/>
      <c r="V68" s="68">
        <f>SUM(V58:V66)</f>
        <v>401294</v>
      </c>
      <c r="W68" s="57"/>
      <c r="X68" s="68">
        <f>SUM(X58:X66)</f>
        <v>0</v>
      </c>
      <c r="Y68" s="57"/>
      <c r="Z68" s="68">
        <f>SUM(Z58:Z66)</f>
        <v>1245173.56323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X17:X19"/>
    <mergeCell ref="C17:D19"/>
    <mergeCell ref="T17:T19"/>
    <mergeCell ref="V17:V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V53:V55"/>
    <mergeCell ref="X53:X55"/>
    <mergeCell ref="R17:R19"/>
    <mergeCell ref="R48:T48"/>
    <mergeCell ref="R40:T42"/>
    <mergeCell ref="Z17:Z19"/>
    <mergeCell ref="J21:L21"/>
    <mergeCell ref="J23:L23"/>
    <mergeCell ref="J25:L25"/>
    <mergeCell ref="J17:L19"/>
    <mergeCell ref="N17:P19"/>
    <mergeCell ref="N25:P25"/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19" zoomScale="86" zoomScaleNormal="93" zoomScalePageLayoutView="93" workbookViewId="0">
      <selection activeCell="H45" sqref="H45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>
        <v>25000</v>
      </c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25000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>
        <v>25000</v>
      </c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25000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>
        <v>50000</v>
      </c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50000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100000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100000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>
        <v>0</v>
      </c>
      <c r="G44" s="121"/>
      <c r="H44" s="3">
        <v>0</v>
      </c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v>100000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100000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>
        <v>25000</v>
      </c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25000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>
        <v>20000</v>
      </c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20000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>
        <v>45000</v>
      </c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45000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>
        <v>10000</v>
      </c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10000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100000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100000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20" zoomScale="86" zoomScaleNormal="93" zoomScalePageLayoutView="93" workbookViewId="0">
      <selection activeCell="F21" sqref="F2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 t="s">
        <v>118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>
        <v>51271.425000000003</v>
      </c>
      <c r="G21" s="121"/>
      <c r="H21" s="3">
        <v>26000</v>
      </c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77271.425000000003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>
        <v>5000</v>
      </c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5000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51271.425000000003</v>
      </c>
      <c r="G35" s="21"/>
      <c r="H35" s="68">
        <f>SUM(H21:H33)</f>
        <v>31000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82271.425000000003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>
        <v>51271.425000000003</v>
      </c>
      <c r="G44" s="121"/>
      <c r="H44" s="3">
        <v>2563.5700000000002</v>
      </c>
      <c r="I44" s="86"/>
      <c r="J44" s="141">
        <f>IFERROR(H44/F44,0)</f>
        <v>4.999997561994815E-2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v>31000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82271.425000000003</v>
      </c>
      <c r="G48" s="21"/>
      <c r="H48" s="67">
        <f>H44</f>
        <v>2563.5700000000002</v>
      </c>
      <c r="I48" s="83"/>
      <c r="J48" s="141">
        <f>IFERROR(H48/F48,0)</f>
        <v>3.1159907586382516E-2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>
        <v>51271.425000000003</v>
      </c>
      <c r="G58" s="121"/>
      <c r="H58" s="3">
        <v>20000</v>
      </c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71271.425000000003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>
        <v>10000</v>
      </c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10000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>
        <v>1000</v>
      </c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1000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51271.425000000003</v>
      </c>
      <c r="G68" s="21"/>
      <c r="H68" s="68">
        <f>SUM(H58:H66)</f>
        <v>31000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82271.425000000003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16"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18"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33"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Lake Tahoe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LTCC</vt:lpstr>
      <vt:lpstr>LTUSD</vt:lpstr>
      <vt:lpstr>EDCOE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EDCOE!Print_Area</vt:lpstr>
      <vt:lpstr>LTCC!Print_Area</vt:lpstr>
      <vt:lpstr>LTUSD!Print_Area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Michael</cp:lastModifiedBy>
  <cp:lastPrinted>2015-10-06T23:27:55Z</cp:lastPrinted>
  <dcterms:created xsi:type="dcterms:W3CDTF">2014-05-13T19:18:33Z</dcterms:created>
  <dcterms:modified xsi:type="dcterms:W3CDTF">2015-11-02T17:17:37Z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