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9 Marin\"/>
    </mc:Choice>
  </mc:AlternateContent>
  <bookViews>
    <workbookView xWindow="3335" yWindow="2245" windowWidth="24145" windowHeight="15600" tabRatio="500"/>
  </bookViews>
  <sheets>
    <sheet name="Summary" sheetId="6" r:id="rId1"/>
    <sheet name="ddConsortia" sheetId="11" state="hidden" r:id="rId2"/>
    <sheet name="COM" sheetId="13" r:id="rId3"/>
    <sheet name="MCOE" sheetId="37" r:id="rId4"/>
    <sheet name="Novato" sheetId="19" r:id="rId5"/>
    <sheet name="TUHSD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COM!$A$1:$L$55</definedName>
    <definedName name="_xlnm.Print_Area" localSheetId="3">MCOE!$A$1:$L$55</definedName>
    <definedName name="_xlnm.Print_Area" localSheetId="4">Novato!$A$1:$L$55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  <definedName name="_xlnm.Print_Area" localSheetId="5">TUHSD!$A$1:$L$55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I49" i="6"/>
  <c r="G49" i="6"/>
  <c r="I47" i="6"/>
  <c r="G47" i="6"/>
  <c r="K47" i="6"/>
  <c r="I45" i="6"/>
  <c r="G45" i="6"/>
  <c r="K45" i="6"/>
  <c r="I43" i="6"/>
  <c r="G43" i="6"/>
  <c r="I41" i="6"/>
  <c r="G41" i="6"/>
  <c r="I39" i="6"/>
  <c r="G39" i="6"/>
  <c r="I37" i="6"/>
  <c r="G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28" i="6"/>
  <c r="G28" i="6"/>
  <c r="K28" i="6"/>
  <c r="I26" i="6"/>
  <c r="G26" i="6"/>
  <c r="I24" i="6"/>
  <c r="G24" i="6"/>
  <c r="I22" i="6"/>
  <c r="G22" i="6"/>
  <c r="I20" i="6"/>
  <c r="G20" i="6"/>
  <c r="K20" i="6"/>
  <c r="I18" i="6"/>
  <c r="G18" i="6"/>
  <c r="I16" i="6"/>
  <c r="G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  <c r="K22" i="6" l="1"/>
  <c r="K24" i="6"/>
  <c r="K26" i="6"/>
  <c r="K37" i="6"/>
  <c r="K43" i="6"/>
  <c r="K39" i="6"/>
  <c r="K51" i="6"/>
  <c r="K49" i="6"/>
  <c r="K41" i="6"/>
  <c r="K18" i="6"/>
  <c r="K16" i="6"/>
</calcChain>
</file>

<file path=xl/sharedStrings.xml><?xml version="1.0" encoding="utf-8"?>
<sst xmlns="http://schemas.openxmlformats.org/spreadsheetml/2006/main" count="666" uniqueCount="106">
  <si>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</si>
  <si>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</si>
  <si>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</si>
  <si>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</si>
  <si>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</si>
  <si>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</si>
  <si>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</si>
  <si>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</si>
  <si>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</si>
  <si>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</si>
  <si>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</si>
  <si>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</si>
  <si>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</si>
  <si>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</si>
  <si>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</si>
  <si>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</si>
  <si>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</si>
  <si>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</si>
  <si>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</si>
  <si>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</si>
  <si>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</si>
  <si>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</si>
  <si>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</si>
  <si>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</si>
  <si>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</si>
  <si>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</si>
  <si>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</si>
  <si>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</si>
  <si>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</si>
  <si>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</si>
  <si>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</si>
  <si>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</si>
  <si>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</si>
  <si>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</si>
  <si>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</si>
  <si>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</si>
  <si>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</si>
  <si>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</si>
  <si>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</si>
  <si>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</si>
  <si>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</si>
  <si>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</si>
  <si>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</si>
  <si>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</si>
  <si>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</si>
  <si>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</si>
  <si>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</si>
  <si>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</si>
  <si>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</si>
  <si>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</si>
  <si>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</si>
  <si>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</si>
  <si>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</si>
  <si>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</si>
  <si>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</si>
  <si>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</si>
  <si>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</si>
  <si>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</si>
  <si>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</si>
  <si>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</si>
  <si>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</si>
  <si>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</si>
  <si>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</si>
  <si>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</si>
  <si>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</si>
  <si>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</si>
  <si>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</si>
  <si>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</si>
  <si>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</si>
  <si>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</si>
  <si>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</si>
  <si>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</si>
  <si>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</si>
  <si>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</si>
  <si>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</si>
  <si>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</si>
  <si>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</si>
  <si>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</si>
  <si>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</si>
  <si>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</si>
  <si>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</si>
  <si>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</si>
  <si>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</si>
  <si>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</si>
  <si>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</si>
  <si>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</si>
  <si>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</si>
  <si>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</si>
  <si>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</si>
  <si>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</si>
  <si>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</si>
  <si>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</si>
  <si>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</si>
  <si>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</si>
  <si>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</si>
  <si>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</si>
  <si>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</si>
  <si>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</si>
  <si>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</si>
  <si>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</si>
  <si>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Tamalpais Union High School District</t>
  </si>
  <si>
    <t>College of Marin</t>
  </si>
  <si>
    <t>Marin County Office of Education</t>
  </si>
  <si>
    <t>Novato Unified School District</t>
  </si>
  <si>
    <t>CTEOS 2012 - 13 had 19 student responses to this question who found a job in a new organization.</t>
  </si>
  <si>
    <t>CTEOS 2012 - 13 relects wage increase of 18.5% ($24.05 vs $28.49)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</si>
</sst>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9" fontId="28" fillId="3" borderId="1" xfId="2" applyFont="1" applyFill="1" applyBorder="1" applyAlignment="1" applyProtection="1">
      <alignment horizontal="left" vertical="top" wrapText="1"/>
      <protection locked="0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2:AG53"/>
  <sheetViews>
    <sheetView tabSelected="1" topLeftCell="A34" workbookViewId="0">
      <selection sqref="A1:XFD1048576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14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14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14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14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.1" customHeight="1" x14ac:dyDescent="0.65">
      <c r="B8" s="84" t="s">
        <v>13</v>
      </c>
      <c r="C8" s="84"/>
      <c r="D8" s="15"/>
      <c r="E8" s="80" t="s">
        <v>44</v>
      </c>
      <c r="F8" s="81"/>
      <c r="G8" s="81"/>
      <c r="H8" s="81"/>
      <c r="I8" s="81"/>
      <c r="J8" s="81"/>
      <c r="K8" s="82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.1" customHeight="1" x14ac:dyDescent="0.65">
      <c r="A10" s="16"/>
      <c r="B10" s="75" t="s">
        <v>87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7.9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.100000000000001" customHeight="1" x14ac:dyDescent="0.65">
      <c r="A12" s="17"/>
      <c r="B12" s="23"/>
      <c r="C12" s="88"/>
      <c r="D12" s="88"/>
      <c r="E12" s="88"/>
      <c r="F12" s="16"/>
      <c r="G12" s="72" t="s">
        <v>11</v>
      </c>
      <c r="H12" s="24"/>
      <c r="I12" s="72" t="s">
        <v>12</v>
      </c>
      <c r="J12" s="24"/>
      <c r="K12" s="90" t="s">
        <v>90</v>
      </c>
      <c r="L12" s="24"/>
      <c r="M12" s="72" t="s">
        <v>92</v>
      </c>
      <c r="N12" s="25"/>
    </row>
    <row r="13" spans="1:14" ht="16.100000000000001" customHeight="1" x14ac:dyDescent="0.65">
      <c r="A13" s="17"/>
      <c r="B13" s="23"/>
      <c r="C13" s="88"/>
      <c r="D13" s="88"/>
      <c r="E13" s="88"/>
      <c r="F13" s="16"/>
      <c r="G13" s="73"/>
      <c r="H13" s="16"/>
      <c r="I13" s="73"/>
      <c r="J13" s="16"/>
      <c r="K13" s="91"/>
      <c r="L13" s="16"/>
      <c r="M13" s="73"/>
      <c r="N13" s="25"/>
    </row>
    <row r="14" spans="1:14" ht="16.100000000000001" customHeight="1" x14ac:dyDescent="0.65">
      <c r="A14" s="26"/>
      <c r="B14" s="27"/>
      <c r="C14" s="88"/>
      <c r="D14" s="88"/>
      <c r="E14" s="88"/>
      <c r="F14" s="28"/>
      <c r="G14" s="74"/>
      <c r="H14" s="28"/>
      <c r="I14" s="74"/>
      <c r="J14" s="28"/>
      <c r="K14" s="92"/>
      <c r="L14" s="28"/>
      <c r="M14" s="74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2.95" customHeight="1" x14ac:dyDescent="0.65">
      <c r="A16" s="34"/>
      <c r="B16" s="35"/>
      <c r="C16" s="85" t="s">
        <v>94</v>
      </c>
      <c r="D16" s="86"/>
      <c r="E16" s="87"/>
      <c r="F16" s="36"/>
      <c r="G16" s="37">
        <f>SUM(COM!G18,MCOE!G18,Novato!G18,TUHSD!G18,Sheet5!G18,Sheet6!G18,Sheet7!G18,Sheet8!G18,Sheet9!G18,Sheet10!G18,Sheet11!G18,Sheet12!G18,Sheet13!G18,Sheet14!G18,Sheet15!G18,Sheet16!G18,Sheet17!G18,Sheet18!G18,Sheet19!G18,Sheet20!G18)</f>
        <v>3077</v>
      </c>
      <c r="H16" s="38"/>
      <c r="I16" s="37">
        <f>SUM(COM!I18,MCOE!I18,Novato!I18,TUHSD!I18,Sheet5!I18,Sheet6!I18,Sheet7!I18,Sheet8!I18,Sheet9!I18,Sheet10!I18,Sheet11!I18,Sheet12!I18,Sheet13!I18,Sheet14!I18,Sheet15!I18,Sheet16!I18,Sheet17!I18,Sheet18!I18,Sheet19!I18,Sheet20!I18)</f>
        <v>3415</v>
      </c>
      <c r="J16" s="36"/>
      <c r="K16" s="39">
        <f>IFERROR((I16-G16)/G16,0)</f>
        <v>0.10984725381865454</v>
      </c>
      <c r="L16" s="36"/>
      <c r="M16" s="64"/>
      <c r="N16" s="40"/>
    </row>
    <row r="17" spans="1:33" s="17" customFormat="1" ht="4.9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2.95" customHeight="1" x14ac:dyDescent="0.65">
      <c r="A18" s="34"/>
      <c r="B18" s="35"/>
      <c r="C18" s="85" t="s">
        <v>89</v>
      </c>
      <c r="D18" s="86"/>
      <c r="E18" s="87"/>
      <c r="F18" s="36"/>
      <c r="G18" s="37">
        <f>SUM(COM!G20,MCOE!G20,Novato!G20,TUHSD!G20,Sheet5!G20,Sheet6!G20,Sheet7!G20,Sheet8!G20,Sheet9!G20,Sheet10!G20,Sheet11!G20,Sheet12!G20,Sheet13!G20,Sheet14!G20,Sheet15!G20,Sheet16!G20,Sheet17!G20,Sheet18!G20,Sheet19!G20,Sheet20!G20)</f>
        <v>2681</v>
      </c>
      <c r="H18" s="38"/>
      <c r="I18" s="37">
        <f>SUM(COM!I20,MCOE!I20,Novato!I20,TUHSD!I20,Sheet5!I20,Sheet6!I20,Sheet7!I20,Sheet8!I20,Sheet9!I20,Sheet10!I20,Sheet11!I20,Sheet12!I20,Sheet13!I20,Sheet14!I20,Sheet15!I20,Sheet16!I20,Sheet17!I20,Sheet18!I20,Sheet19!I20,Sheet20!I20)</f>
        <v>2972</v>
      </c>
      <c r="J18" s="36"/>
      <c r="K18" s="39">
        <f>IFERROR((I18-G18)/G18,0)</f>
        <v>0.10854158895934353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95</v>
      </c>
      <c r="D20" s="86"/>
      <c r="E20" s="87"/>
      <c r="F20" s="36"/>
      <c r="G20" s="37">
        <f>SUM(COM!G22,MCOE!G22,Novato!G22,TUHSD!G22,Sheet5!G22,Sheet6!G22,Sheet7!G22,Sheet8!G22,Sheet9!G22,Sheet10!G22,Sheet11!G22,Sheet12!G22,Sheet13!G22,Sheet14!G22,Sheet15!G22,Sheet16!G22,Sheet17!G22,Sheet18!G22,Sheet19!G22,Sheet20!G22)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SUM(COM!I22,MCOE!I22,Novato!I22,TUHSD!I22,Sheet5!I22,Sheet6!I22,Sheet7!I22,Sheet8!I22,Sheet9!I22,Sheet10!I22,Sheet11!I22,Sheet12!I22,Sheet13!I22,Sheet14!I22,Sheet15!I22,Sheet16!I22,Sheet17!I22,Sheet18!I22,Sheet19!I22,Sheet20!I22)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96</v>
      </c>
      <c r="D22" s="86"/>
      <c r="E22" s="87"/>
      <c r="F22" s="36"/>
      <c r="G22" s="37">
        <f>SUM(COM!G24,MCOE!G24,Novato!G24,TUHSD!G24,Sheet5!G24,Sheet6!G24,Sheet7!G24,Sheet8!G24,Sheet9!G24,Sheet10!G24,Sheet11!G24,Sheet12!G24,Sheet13!G24,Sheet14!G24,Sheet15!G24,Sheet16!G24,Sheet17!G24,Sheet18!G24,Sheet19!G24,Sheet20!G24)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SUM(COM!I24,MCOE!I24,Novato!I24,TUHSD!I24,Sheet5!I24,Sheet6!I24,Sheet7!I24,Sheet8!I24,Sheet9!I24,Sheet10!I24,Sheet11!I24,Sheet12!I24,Sheet13!I24,Sheet14!I24,Sheet15!I24,Sheet16!I24,Sheet17!I24,Sheet18!I24,Sheet19!I24,Sheet20!I24)</f>
        <v>30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97</v>
      </c>
      <c r="D24" s="86"/>
      <c r="E24" s="87"/>
      <c r="F24" s="36"/>
      <c r="G24" s="37">
        <f>SUM(COM!G26,MCOE!G26,Novato!G26,TUHSD!G26,Sheet5!G26,Sheet6!G26,Sheet7!G26,Sheet8!G26,Sheet9!G26,Sheet10!G26,Sheet11!G26,Sheet12!G26,Sheet13!G26,Sheet14!G26,Sheet15!G26,Sheet16!G26,Sheet17!G26,Sheet18!G26,Sheet19!G26,Sheet20!G26)</f>
        <v>39</v>
      </c>
      <c r="H24" s="38"/>
      <c r="I24" s="37">
        <f>SUM(COM!I26,MCOE!I26,Novato!I26,TUHSD!I26,Sheet5!I26,Sheet6!I26,Sheet7!I26,Sheet8!I26,Sheet9!I26,Sheet10!I26,Sheet11!I26,Sheet12!I26,Sheet13!I26,Sheet14!I26,Sheet15!I26,Sheet16!I26,Sheet17!I26,Sheet18!I26,Sheet19!I26,Sheet20!I26)</f>
        <v>39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98</v>
      </c>
      <c r="D26" s="86"/>
      <c r="E26" s="87"/>
      <c r="F26" s="36"/>
      <c r="G26" s="37">
        <f>SUM(COM!G28,MCOE!G28,Novato!G28,TUHSD!G28,Sheet5!G28,Sheet6!G28,Sheet7!G28,Sheet8!G28,Sheet9!G28,Sheet10!G28,Sheet11!G28,Sheet12!G28,Sheet13!G28,Sheet14!G28,Sheet15!G28,Sheet16!G28,Sheet17!G28,Sheet18!G28,Sheet19!G28,Sheet20!G28)</f>
        <v>102</v>
      </c>
      <c r="H26" s="38"/>
      <c r="I26" s="37">
        <f>SUM(COM!I28,MCOE!I28,Novato!I28,TUHSD!I28,Sheet5!I28,Sheet6!I28,Sheet7!I28,Sheet8!I28,Sheet9!I28,Sheet10!I28,Sheet11!I28,Sheet12!I28,Sheet13!I28,Sheet14!I28,Sheet15!I28,Sheet16!I28,Sheet17!I28,Sheet18!I28,Sheet19!I28,Sheet20!I28)</f>
        <v>152</v>
      </c>
      <c r="J26" s="36"/>
      <c r="K26" s="39">
        <f>IFERROR((I26-G26)/G26,0)</f>
        <v>0.49019607843137253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99</v>
      </c>
      <c r="D28" s="86"/>
      <c r="E28" s="87"/>
      <c r="F28" s="36"/>
      <c r="G28" s="37">
        <f>SUM(COM!G30,MCOE!G30,Novato!G30,TUHSD!G30,Sheet5!G30,Sheet6!G30,Sheet7!G30,Sheet8!G30,Sheet9!G30,Sheet10!G30,Sheet11!G30,Sheet12!G30,Sheet13!G30,Sheet14!G30,Sheet15!G30,Sheet16!G30,Sheet17!G30,Sheet18!G30,Sheet19!G30,Sheet20!G30)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SUM(COM!I30,MCOE!I30,Novato!I30,TUHSD!I30,Sheet5!I30,Sheet6!I30,Sheet7!I30,Sheet8!I30,Sheet9!I30,Sheet10!I30,Sheet11!I30,Sheet12!I30,Sheet13!I30,Sheet14!I30,Sheet15!I30,Sheet16!I30,Sheet17!I30,Sheet18!I30,Sheet19!I30,Sheet20!I30)</f>
        <v>5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2.95" customHeight="1" x14ac:dyDescent="0.65">
      <c r="A31" s="41"/>
      <c r="B31" s="76" t="s">
        <v>88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.1" customHeight="1" x14ac:dyDescent="0.65">
      <c r="A33" s="17"/>
      <c r="B33" s="23"/>
      <c r="C33" s="88"/>
      <c r="D33" s="88"/>
      <c r="E33" s="88"/>
      <c r="F33" s="16"/>
      <c r="G33" s="72" t="s">
        <v>1</v>
      </c>
      <c r="H33" s="24"/>
      <c r="I33" s="72" t="s">
        <v>2</v>
      </c>
      <c r="J33" s="24"/>
      <c r="K33" s="90" t="s">
        <v>0</v>
      </c>
      <c r="L33" s="24"/>
      <c r="M33" s="72" t="s">
        <v>92</v>
      </c>
      <c r="N33" s="25"/>
    </row>
    <row r="34" spans="1:33" ht="4.95" customHeight="1" x14ac:dyDescent="0.65">
      <c r="A34" s="17"/>
      <c r="B34" s="23"/>
      <c r="C34" s="88"/>
      <c r="D34" s="88"/>
      <c r="E34" s="88"/>
      <c r="F34" s="16"/>
      <c r="G34" s="73"/>
      <c r="H34" s="16"/>
      <c r="I34" s="73"/>
      <c r="J34" s="16"/>
      <c r="K34" s="91"/>
      <c r="L34" s="16"/>
      <c r="M34" s="73"/>
      <c r="N34" s="25"/>
    </row>
    <row r="35" spans="1:33" x14ac:dyDescent="0.65">
      <c r="A35" s="26"/>
      <c r="B35" s="27"/>
      <c r="C35" s="88"/>
      <c r="D35" s="88"/>
      <c r="E35" s="88"/>
      <c r="F35" s="28"/>
      <c r="G35" s="74"/>
      <c r="H35" s="28"/>
      <c r="I35" s="74"/>
      <c r="J35" s="28"/>
      <c r="K35" s="92"/>
      <c r="L35" s="28"/>
      <c r="M35" s="74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2.95" customHeight="1" x14ac:dyDescent="0.65">
      <c r="A37" s="34"/>
      <c r="B37" s="35"/>
      <c r="C37" s="77" t="s">
        <v>3</v>
      </c>
      <c r="D37" s="78"/>
      <c r="E37" s="79"/>
      <c r="F37" s="36"/>
      <c r="G37" s="37">
        <f>SUM(COM!G39,MCOE!G39,Novato!G39,TUHSD!G39,Sheet5!G39,Sheet6!G39,Sheet7!G39,Sheet8!G39,Sheet9!G39,Sheet10!G39,Sheet11!G39,Sheet12!G39,Sheet13!G39,Sheet14!G39,Sheet15!G39,Sheet16!G39,Sheet17!G39,Sheet18!G39,Sheet19!G39,Sheet20!G39)</f>
        <v>570</v>
      </c>
      <c r="H37" s="38"/>
      <c r="I37" s="37">
        <f>SUM(COM!I39,MCOE!I39,Novato!I39,TUHSD!I39,Sheet5!I39,Sheet6!I39,Sheet7!I39,Sheet8!I39,Sheet9!I39,Sheet10!I39,Sheet11!I39,Sheet12!I39,Sheet13!I39,Sheet14!I39,Sheet15!I39,Sheet16!I39,Sheet17!I39,Sheet18!I39,Sheet19!I39,Sheet20!I39)</f>
        <v>190</v>
      </c>
      <c r="J37" s="36"/>
      <c r="K37" s="39">
        <f>IFERROR(I37/G37,0)</f>
        <v>0.33333333333333331</v>
      </c>
      <c r="L37" s="36"/>
      <c r="M37" s="64"/>
      <c r="N37" s="40"/>
    </row>
    <row r="38" spans="1:33" s="17" customFormat="1" ht="4.9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7.950000000000003" customHeight="1" x14ac:dyDescent="0.65">
      <c r="A39" s="34"/>
      <c r="B39" s="35"/>
      <c r="C39" s="77" t="s">
        <v>4</v>
      </c>
      <c r="D39" s="78"/>
      <c r="E39" s="79"/>
      <c r="F39" s="36"/>
      <c r="G39" s="37">
        <f>SUM(COM!G41,MCOE!G41,Novato!G41,TUHSD!G41,Sheet5!G41,Sheet6!G41,Sheet7!G41,Sheet8!G41,Sheet9!G41,Sheet10!G41,Sheet11!G41,Sheet12!G41,Sheet13!G41,Sheet14!G41,Sheet15!G41,Sheet16!G41,Sheet17!G41,Sheet18!G41,Sheet19!G41,Sheet20!G41)</f>
        <v>150</v>
      </c>
      <c r="H39" s="38"/>
      <c r="I39" s="37">
        <f>SUM(COM!I41,MCOE!I41,Novato!I41,TUHSD!I41,Sheet5!I41,Sheet6!I41,Sheet7!I41,Sheet8!I41,Sheet9!I41,Sheet10!I41,Sheet11!I41,Sheet12!I41,Sheet13!I41,Sheet14!I41,Sheet15!I41,Sheet16!I41,Sheet17!I41,Sheet18!I41,Sheet19!I41,Sheet20!I41)</f>
        <v>75</v>
      </c>
      <c r="J39" s="36"/>
      <c r="K39" s="39">
        <f>IFERROR(I39/G39,0)</f>
        <v>0.5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5</v>
      </c>
      <c r="D41" s="78"/>
      <c r="E41" s="79"/>
      <c r="F41" s="36"/>
      <c r="G41" s="37">
        <f>SUM(COM!G43,MCOE!G43,Novato!G43,TUHSD!G43,Sheet5!G43,Sheet6!G43,Sheet7!G43,Sheet8!G43,Sheet9!G43,Sheet10!G43,Sheet11!G43,Sheet12!G43,Sheet13!G43,Sheet14!G43,Sheet15!G43,Sheet16!G43,Sheet17!G43,Sheet18!G43,Sheet19!G43,Sheet20!G43)</f>
        <v>70</v>
      </c>
      <c r="H41" s="38"/>
      <c r="I41" s="37">
        <f>SUM(COM!I43,MCOE!I43,Novato!I43,TUHSD!I43,Sheet5!I43,Sheet6!I43,Sheet7!I43,Sheet8!I43,Sheet9!I43,Sheet10!I43,Sheet11!I43,Sheet12!I43,Sheet13!I43,Sheet14!I43,Sheet15!I43,Sheet16!I43,Sheet17!I43,Sheet18!I43,Sheet19!I43,Sheet20!I43)</f>
        <v>35</v>
      </c>
      <c r="J41" s="36"/>
      <c r="K41" s="39">
        <f>IFERROR(I41/G41,0)</f>
        <v>0.5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6</v>
      </c>
      <c r="D43" s="78"/>
      <c r="E43" s="79"/>
      <c r="F43" s="36"/>
      <c r="G43" s="37">
        <f>SUM(COM!G45,MCOE!G45,Novato!G45,TUHSD!G45,Sheet5!G45,Sheet6!G45,Sheet7!G45,Sheet8!G45,Sheet9!G45,Sheet10!G45,Sheet11!G45,Sheet12!G45,Sheet13!G45,Sheet14!G45,Sheet15!G45,Sheet16!G45,Sheet17!G45,Sheet18!G45,Sheet19!G45,Sheet20!G45)</f>
        <v>50</v>
      </c>
      <c r="H43" s="38"/>
      <c r="I43" s="37">
        <f>SUM(COM!I45,MCOE!I45,Novato!I45,TUHSD!I45,Sheet5!I45,Sheet6!I45,Sheet7!I45,Sheet8!I45,Sheet9!I45,Sheet10!I45,Sheet11!I45,Sheet12!I45,Sheet13!I45,Sheet14!I45,Sheet15!I45,Sheet16!I45,Sheet17!I45,Sheet18!I45,Sheet19!I45,Sheet20!I45)</f>
        <v>22</v>
      </c>
      <c r="J43" s="36"/>
      <c r="K43" s="39">
        <f>IFERROR(I43/G43,0)</f>
        <v>0.44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7</v>
      </c>
      <c r="D45" s="78"/>
      <c r="E45" s="79"/>
      <c r="F45" s="36"/>
      <c r="G45" s="37">
        <f>SUM(COM!G47,MCOE!G47,Novato!G47,TUHSD!G47,Sheet5!G47,Sheet6!G47,Sheet7!G47,Sheet8!G47,Sheet9!G47,Sheet10!G47,Sheet11!G47,Sheet12!G47,Sheet13!G47,Sheet14!G47,Sheet15!G47,Sheet16!G47,Sheet17!G47,Sheet18!G47,Sheet19!G47,Sheet20!G47)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SUM(COM!I47,MCOE!I47,Novato!I47,TUHSD!I47,Sheet5!I47,Sheet6!I47,Sheet7!I47,Sheet8!I47,Sheet9!I47,Sheet10!I47,Sheet11!I47,Sheet12!I47,Sheet13!I47,Sheet14!I47,Sheet15!I47,Sheet16!I47,Sheet17!I47,Sheet18!I47,Sheet19!I47,Sheet20!I47)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8</v>
      </c>
      <c r="D47" s="78"/>
      <c r="E47" s="79"/>
      <c r="F47" s="36"/>
      <c r="G47" s="37">
        <f>SUM(COM!G49,MCOE!G49,Novato!G49,TUHSD!G49,Sheet5!G49,Sheet6!G49,Sheet7!G49,Sheet8!G49,Sheet9!G49,Sheet10!G49,Sheet11!G49,Sheet12!G49,Sheet13!G49,Sheet14!G49,Sheet15!G49,Sheet16!G49,Sheet17!G49,Sheet18!G49,Sheet19!G49,Sheet20!G49)</f>
        <v>145</v>
      </c>
      <c r="H47" s="38"/>
      <c r="I47" s="37">
        <f>SUM(COM!I49,MCOE!I49,Novato!I49,TUHSD!I49,Sheet5!I49,Sheet6!I49,Sheet7!I49,Sheet8!I49,Sheet9!I49,Sheet10!I49,Sheet11!I49,Sheet12!I49,Sheet13!I49,Sheet14!I49,Sheet15!I49,Sheet16!I49,Sheet17!I49,Sheet18!I49,Sheet19!I49,Sheet20!I49)</f>
        <v>145</v>
      </c>
      <c r="J47" s="36"/>
      <c r="K47" s="39">
        <f>IFERROR(I47/G47,0)</f>
        <v>1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9</v>
      </c>
      <c r="D49" s="78"/>
      <c r="E49" s="79"/>
      <c r="F49" s="36"/>
      <c r="G49" s="37">
        <f>SUM(COM!G51,MCOE!G51,Novato!G51,TUHSD!G51,Sheet5!G51,Sheet6!G51,Sheet7!G51,Sheet8!G51,Sheet9!G51,Sheet10!G51,Sheet11!G51,Sheet12!G51,Sheet13!G51,Sheet14!G51,Sheet15!G51,Sheet16!G51,Sheet17!G51,Sheet18!G51,Sheet19!G51,Sheet20!G51)</f>
        <v>69</v>
      </c>
      <c r="H49" s="38"/>
      <c r="I49" s="37">
        <f>SUM(COM!I51,MCOE!I51,Novato!I51,TUHSD!I51,Sheet5!I51,Sheet6!I51,Sheet7!I51,Sheet8!I51,Sheet9!I51,Sheet10!I51,Sheet11!I51,Sheet12!I51,Sheet13!I51,Sheet14!I51,Sheet15!I51,Sheet16!I51,Sheet17!I51,Sheet18!I51,Sheet19!I51,Sheet20!I51)</f>
        <v>44</v>
      </c>
      <c r="J49" s="36"/>
      <c r="K49" s="39">
        <f>IFERROR(I49/G49,0)</f>
        <v>0.6376811594202898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10</v>
      </c>
      <c r="D51" s="78"/>
      <c r="E51" s="79"/>
      <c r="F51" s="36"/>
      <c r="G51" s="37">
        <f>SUM(COM!G53,MCOE!G53,Novato!G53,TUHSD!G53,Sheet5!G53,Sheet6!G53,Sheet7!G53,Sheet8!G53,Sheet9!G53,Sheet10!G53,Sheet11!G53,Sheet12!G53,Sheet13!G53,Sheet14!G53,Sheet15!G53,Sheet16!G53,Sheet17!G53,Sheet18!G53,Sheet19!G53,Sheet20!G53)</f>
        <v>40</v>
      </c>
      <c r="H51" s="38"/>
      <c r="I51" s="37">
        <f>SUM(COM!I53,MCOE!I53,Novato!I53,TUHSD!I53,Sheet5!I53,Sheet6!I53,Sheet7!I53,Sheet8!I53,Sheet9!I53,Sheet10!I53,Sheet11!I53,Sheet12!I53,Sheet13!I53,Sheet14!I53,Sheet15!I53,Sheet16!I53,Sheet17!I53,Sheet18!I53,Sheet19!I53,Sheet20!I53)</f>
        <v>4</v>
      </c>
      <c r="J51" s="36"/>
      <c r="K51" s="39">
        <f>IFERROR(I51/G51,0)</f>
        <v>0.1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789062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37" workbookViewId="0">
      <selection activeCell="M49" sqref="M49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101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2248</v>
      </c>
      <c r="H18" s="70"/>
      <c r="I18" s="66">
        <v>2348</v>
      </c>
      <c r="J18" s="36"/>
      <c r="K18" s="62">
        <f>IFERROR((I18-G18)/G18,0)</f>
        <v>4.4483985765124558E-2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>
        <v>2339</v>
      </c>
      <c r="H20" s="70"/>
      <c r="I20" s="66">
        <v>2500</v>
      </c>
      <c r="J20" s="36"/>
      <c r="K20" s="62">
        <f>IFERROR((I20-G20)/G20,0)</f>
        <v>6.8832834544677216E-2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>
        <v>20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>
        <v>5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>
        <v>145</v>
      </c>
      <c r="H49" s="61"/>
      <c r="I49" s="66">
        <v>145</v>
      </c>
      <c r="J49" s="36"/>
      <c r="K49" s="62">
        <f>IFERROR(I49/G49,0)</f>
        <v>1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>
        <v>19</v>
      </c>
      <c r="H51" s="61"/>
      <c r="I51" s="66">
        <v>19</v>
      </c>
      <c r="J51" s="36"/>
      <c r="K51" s="62">
        <f>IFERROR(I51/G51,0)</f>
        <v>1</v>
      </c>
      <c r="L51" s="36"/>
      <c r="M51" s="71" t="s">
        <v>104</v>
      </c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71" t="s">
        <v>105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19" zoomScaleNormal="100" workbookViewId="0">
      <selection activeCell="I19" sqref="I19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102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499</v>
      </c>
      <c r="H18" s="70"/>
      <c r="I18" s="66">
        <v>499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>
        <v>39</v>
      </c>
      <c r="H26" s="70"/>
      <c r="I26" s="66">
        <v>39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>
        <v>102</v>
      </c>
      <c r="H28" s="70"/>
      <c r="I28" s="66">
        <v>102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0" workbookViewId="0">
      <selection activeCell="I54" sqref="I54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103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173</v>
      </c>
      <c r="H18" s="70"/>
      <c r="I18" s="66">
        <v>298</v>
      </c>
      <c r="J18" s="36"/>
      <c r="K18" s="62">
        <f>IFERROR((I18-G18)/G18,0)</f>
        <v>0.7225433526011561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>
        <v>125</v>
      </c>
      <c r="H20" s="70"/>
      <c r="I20" s="66">
        <v>172</v>
      </c>
      <c r="J20" s="36"/>
      <c r="K20" s="62">
        <f>IFERROR((I20-G20)/G20,0)</f>
        <v>0.376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>
        <v>50</v>
      </c>
      <c r="H41" s="61"/>
      <c r="I41" s="66">
        <v>25</v>
      </c>
      <c r="J41" s="36"/>
      <c r="K41" s="62">
        <f>IFERROR(I41/G41,0)</f>
        <v>0.5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>
        <v>30</v>
      </c>
      <c r="H43" s="61"/>
      <c r="I43" s="66">
        <v>15</v>
      </c>
      <c r="J43" s="36"/>
      <c r="K43" s="62">
        <f>IFERROR(I43/G43,0)</f>
        <v>0.5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>
        <v>10</v>
      </c>
      <c r="H45" s="61"/>
      <c r="I45" s="66">
        <v>2</v>
      </c>
      <c r="J45" s="36"/>
      <c r="K45" s="62">
        <f>IFERROR(I45/G45,0)</f>
        <v>0.2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>
        <v>10</v>
      </c>
      <c r="H51" s="61"/>
      <c r="I51" s="66">
        <v>5</v>
      </c>
      <c r="J51" s="36"/>
      <c r="K51" s="62">
        <f>IFERROR(I51/G51,0)</f>
        <v>0.5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>
        <v>20</v>
      </c>
      <c r="H53" s="61"/>
      <c r="I53" s="66">
        <v>2</v>
      </c>
      <c r="J53" s="36"/>
      <c r="K53" s="62">
        <f>IFERROR(I53/G53,0)</f>
        <v>0.1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10" zoomScaleNormal="100" workbookViewId="0">
      <selection activeCell="G54" sqref="G54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 t="s">
        <v>100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>
        <v>157</v>
      </c>
      <c r="H18" s="70"/>
      <c r="I18" s="66">
        <v>270</v>
      </c>
      <c r="J18" s="36"/>
      <c r="K18" s="62">
        <f>IFERROR((I18-G18)/G18,0)</f>
        <v>0.71974522292993626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>
        <v>217</v>
      </c>
      <c r="H20" s="70"/>
      <c r="I20" s="66">
        <v>300</v>
      </c>
      <c r="J20" s="36"/>
      <c r="K20" s="62">
        <f>IFERROR((I20-G20)/G20,0)</f>
        <v>0.38248847926267282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>
        <v>30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>
        <v>30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>
        <v>570</v>
      </c>
      <c r="H39" s="61"/>
      <c r="I39" s="66">
        <v>190</v>
      </c>
      <c r="J39" s="36"/>
      <c r="K39" s="62">
        <f>IFERROR(I39/G39,0)</f>
        <v>0.33333333333333331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>
        <v>100</v>
      </c>
      <c r="H41" s="61"/>
      <c r="I41" s="66">
        <v>50</v>
      </c>
      <c r="J41" s="36"/>
      <c r="K41" s="62">
        <f>IFERROR(I41/G41,0)</f>
        <v>0.5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>
        <v>40</v>
      </c>
      <c r="H43" s="61"/>
      <c r="I43" s="66">
        <v>20</v>
      </c>
      <c r="J43" s="36"/>
      <c r="K43" s="62">
        <f>IFERROR(I43/G43,0)</f>
        <v>0.5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>
        <v>40</v>
      </c>
      <c r="H45" s="61"/>
      <c r="I45" s="66">
        <v>20</v>
      </c>
      <c r="J45" s="36"/>
      <c r="K45" s="62">
        <f>IFERROR(I45/G45,0)</f>
        <v>0.5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>
        <v>40</v>
      </c>
      <c r="H51" s="61"/>
      <c r="I51" s="66">
        <v>20</v>
      </c>
      <c r="J51" s="36"/>
      <c r="K51" s="62">
        <f>IFERROR(I51/G51,0)</f>
        <v>0.5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>
        <v>20</v>
      </c>
      <c r="H53" s="61"/>
      <c r="I53" s="66">
        <v>2</v>
      </c>
      <c r="J53" s="36"/>
      <c r="K53" s="62">
        <f>IFERROR(I53/G53,0)</f>
        <v>0.1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Marin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.100000000000001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.100000000000001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4.9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COM</vt:lpstr>
      <vt:lpstr>MCOE</vt:lpstr>
      <vt:lpstr>Novato</vt:lpstr>
      <vt:lpstr>TUHSD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COM!Print_Area</vt:lpstr>
      <vt:lpstr>MCOE!Print_Area</vt:lpstr>
      <vt:lpstr>Novato!Print_Area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  <vt:lpstr>TUHSD!Print_Area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2015-12-01T03:37:50Z</dcterms:modified>
</cp:coreProperties>
</file>