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0 Delta Sierra Alliance (San Joaquin Delta)\"/>
    </mc:Choice>
  </mc:AlternateContent>
  <bookViews>
    <workbookView xWindow="3460" yWindow="460" windowWidth="29320" windowHeight="17540" tabRatio="500"/>
  </bookViews>
  <sheets>
    <sheet name="Summary" sheetId="6" r:id="rId1"/>
    <sheet name="50" sheetId="38" r:id="rId2"/>
    <sheet name="ddConsortia" sheetId="11" state="hidden" r:id="rId3"/>
    <sheet name="Delta" sheetId="13" r:id="rId4"/>
    <sheet name="Lodi" sheetId="37" r:id="rId5"/>
    <sheet name="Manteca" sheetId="19" r:id="rId6"/>
    <sheet name="River Delta" sheetId="20" r:id="rId7"/>
    <sheet name="Stockton" sheetId="21" r:id="rId8"/>
    <sheet name="Tracy" sheetId="22" r:id="rId9"/>
    <sheet name="SJCOE" sheetId="23" r:id="rId10"/>
    <sheet name="CCOE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10">CCOE!$A$1:$L$55</definedName>
    <definedName name="_xlnm.Print_Area" localSheetId="3">Delta!$A$1:$L$55</definedName>
    <definedName name="_xlnm.Print_Area" localSheetId="4">Lodi!$A$1:$L$55</definedName>
    <definedName name="_xlnm.Print_Area" localSheetId="5">Manteca!$A$1:$L$55</definedName>
    <definedName name="_xlnm.Print_Area" localSheetId="6">'River Delta'!$A$1:$L$55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11">Sheet9!$A$1:$L$55</definedName>
    <definedName name="_xlnm.Print_Area" localSheetId="9">SJCOE!$A$1:$L$55</definedName>
    <definedName name="_xlnm.Print_Area" localSheetId="7">Stockton!$A$1:$L$55</definedName>
    <definedName name="_xlnm.Print_Area" localSheetId="0">Summary!$A$1:$L$53</definedName>
    <definedName name="_xlnm.Print_Area" localSheetId="8">Tracy!$A$1:$L$55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38" l="1"/>
  <c r="K51" i="38" s="1"/>
  <c r="G51" i="38"/>
  <c r="I49" i="38"/>
  <c r="K49" i="38" s="1"/>
  <c r="G49" i="38"/>
  <c r="I47" i="38"/>
  <c r="K47" i="38" s="1"/>
  <c r="G47" i="38"/>
  <c r="I45" i="38"/>
  <c r="K45" i="38" s="1"/>
  <c r="G45" i="38"/>
  <c r="I43" i="38"/>
  <c r="K43" i="38" s="1"/>
  <c r="G43" i="38"/>
  <c r="I41" i="38"/>
  <c r="K41" i="38" s="1"/>
  <c r="G41" i="38"/>
  <c r="I39" i="38"/>
  <c r="K39" i="38" s="1"/>
  <c r="G39" i="38"/>
  <c r="I37" i="38"/>
  <c r="K37" i="38" s="1"/>
  <c r="G37" i="38"/>
  <c r="I28" i="38"/>
  <c r="K28" i="38" s="1"/>
  <c r="G28" i="38"/>
  <c r="I26" i="38"/>
  <c r="K26" i="38" s="1"/>
  <c r="G26" i="38"/>
  <c r="I24" i="38"/>
  <c r="K24" i="38" s="1"/>
  <c r="G24" i="38"/>
  <c r="I22" i="38"/>
  <c r="K22" i="38" s="1"/>
  <c r="G22" i="38"/>
  <c r="I20" i="38"/>
  <c r="K20" i="38" s="1"/>
  <c r="G20" i="38"/>
  <c r="I18" i="38"/>
  <c r="K18" i="38" s="1"/>
  <c r="G18" i="38"/>
  <c r="I16" i="38"/>
  <c r="K16" i="38" s="1"/>
  <c r="G16" i="38"/>
  <c r="K49" i="13" l="1"/>
  <c r="I30" i="24"/>
  <c r="I28" i="24"/>
  <c r="I26" i="24"/>
  <c r="I24" i="24"/>
  <c r="I22" i="24"/>
  <c r="I20" i="24"/>
  <c r="I18" i="24"/>
  <c r="I30" i="23"/>
  <c r="I26" i="23"/>
  <c r="I24" i="23"/>
  <c r="I22" i="23"/>
  <c r="I20" i="23"/>
  <c r="I18" i="23"/>
  <c r="I30" i="22"/>
  <c r="I28" i="22"/>
  <c r="I26" i="22"/>
  <c r="I24" i="22"/>
  <c r="I22" i="22"/>
  <c r="I20" i="22"/>
  <c r="I18" i="22"/>
  <c r="I30" i="21"/>
  <c r="I28" i="21"/>
  <c r="I26" i="21"/>
  <c r="I24" i="21"/>
  <c r="I22" i="21"/>
  <c r="I20" i="21"/>
  <c r="I18" i="21"/>
  <c r="I30" i="19"/>
  <c r="I28" i="19"/>
  <c r="I26" i="19"/>
  <c r="I24" i="19"/>
  <c r="I22" i="19"/>
  <c r="I20" i="19"/>
  <c r="I18" i="19"/>
  <c r="I30" i="37"/>
  <c r="I28" i="37"/>
  <c r="I26" i="37"/>
  <c r="I24" i="37"/>
  <c r="I22" i="37"/>
  <c r="I20" i="37"/>
  <c r="I18" i="37"/>
  <c r="I30" i="13"/>
  <c r="I28" i="13"/>
  <c r="I26" i="13"/>
  <c r="I24" i="13"/>
  <c r="I22" i="13"/>
  <c r="I20" i="13"/>
  <c r="I18" i="13"/>
  <c r="G28" i="23"/>
  <c r="I28" i="23" s="1"/>
  <c r="I51" i="6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G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I26" i="6" l="1"/>
  <c r="K26" i="6" s="1"/>
  <c r="K28" i="23"/>
</calcChain>
</file>

<file path=xl/sharedStrings.xml><?xml version="1.0" encoding="utf-8"?>
<sst xmlns="http://schemas.openxmlformats.org/spreadsheetml/2006/main" count="703" uniqueCount="112">
  <si>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</si>
  <si>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</si>
  <si>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</si>
  <si>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</si>
  <si>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</si>
  <si>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</si>
  <si>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</si>
  <si>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</si>
  <si>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</si>
  <si>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</si>
  <si>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</si>
  <si>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</si>
  <si>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</si>
  <si>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</si>
  <si>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</si>
  <si>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</si>
  <si>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</si>
  <si>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</si>
  <si>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</si>
  <si>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</si>
  <si>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</si>
  <si>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</si>
  <si>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</si>
  <si>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</si>
  <si>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</si>
  <si>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</si>
  <si>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</si>
  <si>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</si>
  <si>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</si>
  <si>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</si>
  <si>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</si>
  <si>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</si>
  <si>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</si>
  <si>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</si>
  <si>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</si>
  <si>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</si>
  <si>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</si>
  <si>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</si>
  <si>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</si>
  <si>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</si>
  <si>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</si>
  <si>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</si>
  <si>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</si>
  <si>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</si>
  <si>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</si>
  <si>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</si>
  <si>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</si>
  <si>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</si>
  <si>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</si>
  <si>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</si>
  <si>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</si>
  <si>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</si>
  <si>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</si>
  <si>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</si>
  <si>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</si>
  <si>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</si>
  <si>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</si>
  <si>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</si>
  <si>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</si>
  <si>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</si>
  <si>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</si>
  <si>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</si>
  <si>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</si>
  <si>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</si>
  <si>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</si>
  <si>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</si>
  <si>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</si>
  <si>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</si>
  <si>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</si>
  <si>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</si>
  <si>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</si>
  <si>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</si>
  <si>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</si>
  <si>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</si>
  <si>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</si>
  <si>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</si>
  <si>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</si>
  <si>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</si>
  <si>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</si>
  <si>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</si>
  <si>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</si>
  <si>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</si>
  <si>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</si>
  <si>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</si>
  <si>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</si>
  <si>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</si>
  <si>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</si>
  <si>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</si>
  <si>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</si>
  <si>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</si>
  <si>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</si>
  <si>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</si>
  <si>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</si>
  <si>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</si>
  <si>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</si>
  <si>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</si>
  <si>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</si>
  <si>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</si>
  <si>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</si>
  <si>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</si>
  <si>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Delta College</t>
  </si>
  <si>
    <t>Lodi Unified School District</t>
  </si>
  <si>
    <t xml:space="preserve">Manteca Unified School District </t>
  </si>
  <si>
    <t xml:space="preserve">River Delta Unified School District </t>
  </si>
  <si>
    <t xml:space="preserve">Stockton Unified School District </t>
  </si>
  <si>
    <t>Tracy Unified School District</t>
  </si>
  <si>
    <t xml:space="preserve">San Joaquin County Office of Education </t>
  </si>
  <si>
    <t xml:space="preserve">Calaveras County Office of Education </t>
  </si>
  <si>
    <t>n/a</t>
  </si>
  <si>
    <t>Total number of students enrolled in 2014-15 who obtained a degree or certificate in 2014-15, with the education goal of obtaining an associate degree and transfer to a four-year, obtain an associate degree without transfer, obtain a 2-year vocational degree, or earn a vocational certificate without transfer.MIS Ed Goal Codes: A, C, D, E</t>
  </si>
  <si>
    <t>Total number of students enrolled in 2014-15 who obtained a vocational degree or certificate in 2014-15, with the education goal of obtaining a vocational degree or certifcate. MIS Ed Goal Codes: D, E, G</t>
  </si>
  <si>
    <t>Total number of students enrolled in 2014-15 who obtained a vocational degree or certificate in 2014-15, with the education goal of advancing in their current job or career (update skills). MIS Ed Goal Codes: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</si>
</sst>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0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horizontal="center" vertical="center"/>
      <protection locked="0"/>
    </xf>
    <xf numFmtId="3" fontId="13" fillId="2" borderId="0" xfId="3" applyNumberFormat="1" applyFont="1" applyFill="1" applyProtection="1">
      <protection hidden="1"/>
    </xf>
    <xf numFmtId="3" fontId="13" fillId="2" borderId="0" xfId="3" applyNumberFormat="1" applyFont="1" applyFill="1" applyBorder="1" applyAlignment="1" applyProtection="1">
      <alignment horizontal="center" vertical="center"/>
      <protection hidden="1"/>
    </xf>
    <xf numFmtId="3" fontId="25" fillId="2" borderId="0" xfId="3" applyNumberFormat="1" applyFont="1" applyFill="1" applyBorder="1" applyAlignment="1" applyProtection="1">
      <alignment horizontal="center" vertical="center" wrapText="1"/>
      <protection hidden="1"/>
    </xf>
    <xf numFmtId="3" fontId="6" fillId="5" borderId="1" xfId="1" applyNumberFormat="1" applyFont="1" applyFill="1" applyBorder="1" applyAlignment="1" applyProtection="1">
      <alignment horizontal="center" vertical="center"/>
      <protection hidden="1"/>
    </xf>
    <xf numFmtId="3" fontId="3" fillId="2" borderId="0" xfId="3" applyNumberFormat="1" applyFont="1" applyFill="1" applyBorder="1" applyAlignment="1" applyProtection="1">
      <alignment horizontal="center" vertical="center"/>
      <protection hidden="1"/>
    </xf>
    <xf numFmtId="3" fontId="11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40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864950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19175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6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14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14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8" t="s">
        <v>13</v>
      </c>
      <c r="C8" s="88"/>
      <c r="D8" s="15"/>
      <c r="E8" s="84" t="s">
        <v>65</v>
      </c>
      <c r="F8" s="85"/>
      <c r="G8" s="85"/>
      <c r="H8" s="85"/>
      <c r="I8" s="85"/>
      <c r="J8" s="85"/>
      <c r="K8" s="86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79" t="s">
        <v>87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92"/>
      <c r="D12" s="92"/>
      <c r="E12" s="92"/>
      <c r="F12" s="16"/>
      <c r="G12" s="76" t="s">
        <v>11</v>
      </c>
      <c r="H12" s="24"/>
      <c r="I12" s="76" t="s">
        <v>12</v>
      </c>
      <c r="J12" s="24"/>
      <c r="K12" s="94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92"/>
      <c r="D13" s="92"/>
      <c r="E13" s="92"/>
      <c r="F13" s="16"/>
      <c r="G13" s="77"/>
      <c r="H13" s="16"/>
      <c r="I13" s="77"/>
      <c r="J13" s="16"/>
      <c r="K13" s="95"/>
      <c r="L13" s="16"/>
      <c r="M13" s="77"/>
      <c r="N13" s="25"/>
    </row>
    <row r="14" spans="1:14" ht="16" customHeight="1" x14ac:dyDescent="0.65">
      <c r="A14" s="26"/>
      <c r="B14" s="27"/>
      <c r="C14" s="92"/>
      <c r="D14" s="92"/>
      <c r="E14" s="92"/>
      <c r="F14" s="28"/>
      <c r="G14" s="78"/>
      <c r="H14" s="28"/>
      <c r="I14" s="78"/>
      <c r="J14" s="28"/>
      <c r="K14" s="96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89" t="s">
        <v>94</v>
      </c>
      <c r="D16" s="90"/>
      <c r="E16" s="91"/>
      <c r="F16" s="36"/>
      <c r="G16" s="73">
        <f>SUM(Delta!G18,Lodi!G18,Manteca!G18,'River Delta'!G18,Stockton!G18,Tracy!G18,SJCOE!G18,CCOE!G18,Sheet9!G18,Sheet10!G18,Sheet11!G18,Sheet12!G18,Sheet13!G18,Sheet14!G18,Sheet15!G18,Sheet16!G18,Sheet17!G18,Sheet18!G18,Sheet19!G18,Sheet20!G18)</f>
        <v>7145</v>
      </c>
      <c r="H16" s="74"/>
      <c r="I16" s="73">
        <f>SUM(Delta!I18,Lodi!I18,Manteca!I18,'River Delta'!I18,Stockton!I18,Tracy!I18,SJCOE!I18,CCOE!I18,Sheet9!I18,Sheet10!I18,Sheet11!I18,Sheet12!I18,Sheet13!I18,Sheet14!I18,Sheet15!I18,Sheet16!I18,Sheet17!I18,Sheet18!I18,Sheet19!I18,Sheet20!I18)</f>
        <v>7180.7250000000004</v>
      </c>
      <c r="J16" s="36"/>
      <c r="K16" s="39">
        <f>IFERROR((I16-G16)/G16,"")</f>
        <v>5.0000000000000513E-3</v>
      </c>
      <c r="L16" s="36"/>
      <c r="M16" s="56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75"/>
      <c r="H17" s="75"/>
      <c r="I17" s="75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" customHeight="1" x14ac:dyDescent="0.65">
      <c r="A18" s="34"/>
      <c r="B18" s="35"/>
      <c r="C18" s="89" t="s">
        <v>89</v>
      </c>
      <c r="D18" s="90"/>
      <c r="E18" s="91"/>
      <c r="F18" s="36"/>
      <c r="G18" s="73">
        <f>SUM(Delta!G20,Lodi!G20,Manteca!G20,'River Delta'!G20,Stockton!G20,Tracy!G20,SJCOE!G20,CCOE!G20,Sheet9!G20,Sheet10!G20,Sheet11!G20,Sheet12!G20,Sheet13!G20,Sheet14!G20,Sheet15!G20,Sheet16!G20,Sheet17!G20,Sheet18!G20,Sheet19!G20,Sheet20!G20)</f>
        <v>2963</v>
      </c>
      <c r="H18" s="74"/>
      <c r="I18" s="73">
        <f>SUM(Delta!I20,Lodi!I20,Manteca!I20,'River Delta'!I20,Stockton!I20,Tracy!I20,SJCOE!I20,CCOE!I20,Sheet9!I20,Sheet10!I20,Sheet11!I20,Sheet12!I20,Sheet13!I20,Sheet14!I20,Sheet15!I20,Sheet16!I20,Sheet17!I20,Sheet18!I20,Sheet19!I20,Sheet20!I20)</f>
        <v>2977.8149999999996</v>
      </c>
      <c r="J18" s="36"/>
      <c r="K18" s="39">
        <f>IFERROR((I18-G18)/G18,"")</f>
        <v>4.9999999999998648E-3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5"/>
      <c r="H19" s="75"/>
      <c r="I19" s="75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95</v>
      </c>
      <c r="D20" s="90"/>
      <c r="E20" s="91"/>
      <c r="F20" s="36"/>
      <c r="G20" s="73">
        <f>SUM(Delta!G22,Lodi!G22,Manteca!G22,'River Delta'!G22,Stockton!G22,Tracy!G22,SJCOE!G22,CCOE!G22,Sheet9!G22,Sheet10!G22,Sheet11!G22,Sheet12!G22,Sheet13!G22,Sheet14!G22,Sheet15!G22,Sheet16!G22,Sheet17!G22,Sheet18!G22,Sheet19!G22,Sheet20!G22)</f>
        <v>0</v>
      </c>
      <c r="H20" s="74"/>
      <c r="I20" s="73">
        <f>SUM(Delta!I22,Lodi!I22,Manteca!I22,'River Delta'!I22,Stockton!I22,Tracy!I22,SJCOE!I22,CCOE!I22,Sheet9!I22,Sheet10!I22,Sheet11!I22,Sheet12!I22,Sheet13!I22,Sheet14!I22,Sheet15!I22,Sheet16!I22,Sheet17!I22,Sheet18!I22,Sheet19!I22,Sheet20!I22)</f>
        <v>0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5"/>
      <c r="H21" s="75"/>
      <c r="I21" s="75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96</v>
      </c>
      <c r="D22" s="90"/>
      <c r="E22" s="91"/>
      <c r="F22" s="36"/>
      <c r="G22" s="73">
        <f>SUM(Delta!G24,Lodi!G24,Manteca!G24,'River Delta'!G24,Stockton!G24,Tracy!G24,SJCOE!G24,CCOE!G24,Sheet9!G24,Sheet10!G24,Sheet11!G24,Sheet12!G24,Sheet13!G24,Sheet14!G24,Sheet15!G24,Sheet16!G24,Sheet17!G24,Sheet18!G24,Sheet19!G24,Sheet20!G24)</f>
        <v>0</v>
      </c>
      <c r="H22" s="74"/>
      <c r="I22" s="73">
        <f>SUM(Delta!I24,Lodi!I24,Manteca!I24,'River Delta'!I24,Stockton!I24,Tracy!I24,SJCOE!I24,CCOE!I24,Sheet9!I24,Sheet10!I24,Sheet11!I24,Sheet12!I24,Sheet13!I24,Sheet14!I24,Sheet15!I24,Sheet16!I24,Sheet17!I24,Sheet18!I24,Sheet19!I24,Sheet20!I24)</f>
        <v>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5"/>
      <c r="H23" s="75"/>
      <c r="I23" s="75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97</v>
      </c>
      <c r="D24" s="90"/>
      <c r="E24" s="91"/>
      <c r="F24" s="36"/>
      <c r="G24" s="73">
        <f>SUM(Delta!G26,Lodi!G26,Manteca!G26,'River Delta'!G26,Stockton!G26,Tracy!G26,SJCOE!G26,CCOE!G26,Sheet9!G26,Sheet10!G26,Sheet11!G26,Sheet12!G26,Sheet13!G26,Sheet14!G26,Sheet15!G26,Sheet16!G26,Sheet17!G26,Sheet18!G26,Sheet19!G26,Sheet20!G26)</f>
        <v>291</v>
      </c>
      <c r="H24" s="74"/>
      <c r="I24" s="73">
        <f>SUM(Delta!I26,Lodi!I26,Manteca!I26,'River Delta'!I26,Stockton!I26,Tracy!I26,SJCOE!I26,CCOE!I26,Sheet9!I26,Sheet10!I26,Sheet11!I26,Sheet12!I26,Sheet13!I26,Sheet14!I26,Sheet15!I26,Sheet16!I26,Sheet17!I26,Sheet18!I26,Sheet19!I26,Sheet20!I26)</f>
        <v>292.45499999999998</v>
      </c>
      <c r="J24" s="36"/>
      <c r="K24" s="39">
        <f>IFERROR((I24-G24)/G24,"")</f>
        <v>4.9999999999999455E-3</v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5"/>
      <c r="H25" s="75"/>
      <c r="I25" s="75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98</v>
      </c>
      <c r="D26" s="90"/>
      <c r="E26" s="91"/>
      <c r="F26" s="36"/>
      <c r="G26" s="73">
        <f>SUM(Delta!G28,Lodi!G28,Manteca!G28,'River Delta'!G28,Stockton!G28,Tracy!G28,SJCOE!G28,CCOE!G28,Sheet9!G28,Sheet10!G28,Sheet11!G28,Sheet12!G28,Sheet13!G28,Sheet14!G28,Sheet15!G28,Sheet16!G28,Sheet17!G28,Sheet18!G28,Sheet19!G28,Sheet20!G28)</f>
        <v>3623</v>
      </c>
      <c r="H26" s="74"/>
      <c r="I26" s="73">
        <f>SUM(Delta!I28,Lodi!I28,Manteca!I28,'River Delta'!I28,Stockton!I28,Tracy!I28,SJCOE!I28,CCOE!I28,Sheet9!I28,Sheet10!I28,Sheet11!I28,Sheet12!I28,Sheet13!I28,Sheet14!I28,Sheet15!I28,Sheet16!I28,Sheet17!I28,Sheet18!I28,Sheet19!I28,Sheet20!I28)</f>
        <v>3641.1149999999998</v>
      </c>
      <c r="J26" s="36"/>
      <c r="K26" s="39">
        <f>IFERROR((I26-G26)/G26,"")</f>
        <v>4.9999999999999394E-3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5"/>
      <c r="H27" s="75"/>
      <c r="I27" s="75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99</v>
      </c>
      <c r="D28" s="90"/>
      <c r="E28" s="91"/>
      <c r="F28" s="36"/>
      <c r="G28" s="73">
        <f>SUM(Delta!G30,Lodi!G30,Manteca!G30,'River Delta'!G30,Stockton!G30,Tracy!G30,SJCOE!G30,CCOE!G30,Sheet9!G30,Sheet10!G30,Sheet11!G30,Sheet12!G30,Sheet13!G30,Sheet14!G30,Sheet15!G30,Sheet16!G30,Sheet17!G30,Sheet18!G30,Sheet19!G30,Sheet20!G30)</f>
        <v>0</v>
      </c>
      <c r="H28" s="74"/>
      <c r="I28" s="73">
        <f>SUM(Delta!I30,Lodi!I30,Manteca!I30,'River Delta'!I30,Stockton!I30,Tracy!I30,SJCOE!I30,CCOE!I30,Sheet9!I30,Sheet10!I30,Sheet11!I30,Sheet12!I30,Sheet13!I30,Sheet14!I30,Sheet15!I30,Sheet16!I30,Sheet17!I30,Sheet18!I30,Sheet19!I30,Sheet20!I30)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" customHeight="1" x14ac:dyDescent="0.65">
      <c r="A31" s="41"/>
      <c r="B31" s="80" t="s">
        <v>88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92"/>
      <c r="D33" s="92"/>
      <c r="E33" s="92"/>
      <c r="F33" s="16"/>
      <c r="G33" s="76" t="s">
        <v>1</v>
      </c>
      <c r="H33" s="24"/>
      <c r="I33" s="76" t="s">
        <v>2</v>
      </c>
      <c r="J33" s="24"/>
      <c r="K33" s="94" t="s">
        <v>0</v>
      </c>
      <c r="L33" s="24"/>
      <c r="M33" s="76" t="s">
        <v>92</v>
      </c>
      <c r="N33" s="25"/>
    </row>
    <row r="34" spans="1:33" ht="5" customHeight="1" x14ac:dyDescent="0.65">
      <c r="A34" s="17"/>
      <c r="B34" s="23"/>
      <c r="C34" s="92"/>
      <c r="D34" s="92"/>
      <c r="E34" s="92"/>
      <c r="F34" s="16"/>
      <c r="G34" s="77"/>
      <c r="H34" s="16"/>
      <c r="I34" s="77"/>
      <c r="J34" s="16"/>
      <c r="K34" s="95"/>
      <c r="L34" s="16"/>
      <c r="M34" s="77"/>
      <c r="N34" s="25"/>
    </row>
    <row r="35" spans="1:33" x14ac:dyDescent="0.65">
      <c r="A35" s="26"/>
      <c r="B35" s="27"/>
      <c r="C35" s="92"/>
      <c r="D35" s="92"/>
      <c r="E35" s="92"/>
      <c r="F35" s="28"/>
      <c r="G35" s="78"/>
      <c r="H35" s="28"/>
      <c r="I35" s="78"/>
      <c r="J35" s="28"/>
      <c r="K35" s="96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1" t="s">
        <v>3</v>
      </c>
      <c r="D37" s="82"/>
      <c r="E37" s="83"/>
      <c r="F37" s="36"/>
      <c r="G37" s="37">
        <f>SUM(Delta!G39,Lodi!G39,Manteca!G39,'River Delta'!G39,Stockton!G39,Tracy!G39,SJCOE!G39,CCOE!G39,Sheet9!G39,Sheet10!G39,Sheet11!G39,Sheet12!G39,Sheet13!G39,Sheet14!G39,Sheet15!G39,Sheet16!G39,Sheet17!G39,Sheet18!G39,Sheet19!G39,Sheet20!G39)</f>
        <v>503</v>
      </c>
      <c r="H37" s="38"/>
      <c r="I37" s="37">
        <f>SUM(Delta!I39,Lodi!I39,Manteca!I39,'River Delta'!I39,Stockton!I39,Tracy!I39,SJCOE!I39,CCOE!I39,Sheet9!I39,Sheet10!I39,Sheet11!I39,Sheet12!I39,Sheet13!I39,Sheet14!I39,Sheet15!I39,Sheet16!I39,Sheet17!I39,Sheet18!I39,Sheet19!I39,Sheet20!I39)</f>
        <v>239</v>
      </c>
      <c r="J37" s="36"/>
      <c r="K37" s="39">
        <f>IFERROR(I37/G37,"")</f>
        <v>0.47514910536779326</v>
      </c>
      <c r="L37" s="36"/>
      <c r="M37" s="56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" customHeight="1" x14ac:dyDescent="0.65">
      <c r="A39" s="34"/>
      <c r="B39" s="35"/>
      <c r="C39" s="81" t="s">
        <v>4</v>
      </c>
      <c r="D39" s="82"/>
      <c r="E39" s="83"/>
      <c r="F39" s="36"/>
      <c r="G39" s="37">
        <f>SUM(Delta!G41,Lodi!G41,Manteca!G41,'River Delta'!G41,Stockton!G41,Tracy!G41,SJCOE!G41,CCOE!G41,Sheet9!G41,Sheet10!G41,Sheet11!G41,Sheet12!G41,Sheet13!G41,Sheet14!G41,Sheet15!G41,Sheet16!G41,Sheet17!G41,Sheet18!G41,Sheet19!G41,Sheet20!G41)</f>
        <v>395</v>
      </c>
      <c r="H39" s="38"/>
      <c r="I39" s="37">
        <f>SUM(Delta!I41,Lodi!I41,Manteca!I41,'River Delta'!I41,Stockton!I41,Tracy!I41,SJCOE!I41,CCOE!I41,Sheet9!I41,Sheet10!I41,Sheet11!I41,Sheet12!I41,Sheet13!I41,Sheet14!I41,Sheet15!I41,Sheet16!I41,Sheet17!I41,Sheet18!I41,Sheet19!I41,Sheet20!I41)</f>
        <v>195</v>
      </c>
      <c r="J39" s="36"/>
      <c r="K39" s="39">
        <f>IFERROR(I39/G39,"")</f>
        <v>0.49367088607594939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5</v>
      </c>
      <c r="D41" s="82"/>
      <c r="E41" s="83"/>
      <c r="F41" s="36"/>
      <c r="G41" s="37">
        <f>SUM(Delta!G43,Lodi!G43,Manteca!G43,'River Delta'!G43,Stockton!G43,Tracy!G43,SJCOE!G43,CCOE!G43,Sheet9!G43,Sheet10!G43,Sheet11!G43,Sheet12!G43,Sheet13!G43,Sheet14!G43,Sheet15!G43,Sheet16!G43,Sheet17!G43,Sheet18!G43,Sheet19!G43,Sheet20!G43)</f>
        <v>342</v>
      </c>
      <c r="H41" s="38"/>
      <c r="I41" s="37">
        <f>SUM(Delta!I43,Lodi!I43,Manteca!I43,'River Delta'!I43,Stockton!I43,Tracy!I43,SJCOE!I43,CCOE!I43,Sheet9!I43,Sheet10!I43,Sheet11!I43,Sheet12!I43,Sheet13!I43,Sheet14!I43,Sheet15!I43,Sheet16!I43,Sheet17!I43,Sheet18!I43,Sheet19!I43,Sheet20!I43)</f>
        <v>60</v>
      </c>
      <c r="J41" s="36"/>
      <c r="K41" s="39">
        <f>IFERROR(I41/G41,"")</f>
        <v>0.17543859649122806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6</v>
      </c>
      <c r="D43" s="82"/>
      <c r="E43" s="83"/>
      <c r="F43" s="36"/>
      <c r="G43" s="37">
        <f>SUM(Delta!G45,Lodi!G45,Manteca!G45,'River Delta'!G45,Stockton!G45,Tracy!G45,SJCOE!G45,CCOE!G45,Sheet9!G45,Sheet10!G45,Sheet11!G45,Sheet12!G45,Sheet13!G45,Sheet14!G45,Sheet15!G45,Sheet16!G45,Sheet17!G45,Sheet18!G45,Sheet19!G45,Sheet20!G45)</f>
        <v>282</v>
      </c>
      <c r="H43" s="38"/>
      <c r="I43" s="37">
        <f>SUM(Delta!I45,Lodi!I45,Manteca!I45,'River Delta'!I45,Stockton!I45,Tracy!I45,SJCOE!I45,CCOE!I45,Sheet9!I45,Sheet10!I45,Sheet11!I45,Sheet12!I45,Sheet13!I45,Sheet14!I45,Sheet15!I45,Sheet16!I45,Sheet17!I45,Sheet18!I45,Sheet19!I45,Sheet20!I45)</f>
        <v>56</v>
      </c>
      <c r="J43" s="36"/>
      <c r="K43" s="39">
        <f>IFERROR(I43/G43,"")</f>
        <v>0.19858156028368795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7</v>
      </c>
      <c r="D45" s="82"/>
      <c r="E45" s="83"/>
      <c r="F45" s="36"/>
      <c r="G45" s="37">
        <f>SUM(Delta!G47,Lodi!G47,Manteca!G47,'River Delta'!G47,Stockton!G47,Tracy!G47,SJCOE!G47,CCOE!G47,Sheet9!G47,Sheet10!G47,Sheet11!G47,Sheet12!G47,Sheet13!G47,Sheet14!G47,Sheet15!G47,Sheet16!G47,Sheet17!G47,Sheet18!G47,Sheet19!G47,Sheet20!G47)</f>
        <v>25</v>
      </c>
      <c r="H45" s="38"/>
      <c r="I45" s="37">
        <f>SUM(Delta!I47,Lodi!I47,Manteca!I47,'River Delta'!I47,Stockton!I47,Tracy!I47,SJCOE!I47,CCOE!I47,Sheet9!I47,Sheet10!I47,Sheet11!I47,Sheet12!I47,Sheet13!I47,Sheet14!I47,Sheet15!I47,Sheet16!I47,Sheet17!I47,Sheet18!I47,Sheet19!I47,Sheet20!I47)</f>
        <v>9</v>
      </c>
      <c r="J45" s="36"/>
      <c r="K45" s="39">
        <f>IFERROR(I45/G45,"")</f>
        <v>0.36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8</v>
      </c>
      <c r="D47" s="82"/>
      <c r="E47" s="83"/>
      <c r="F47" s="36"/>
      <c r="G47" s="37">
        <f>SUM(Delta!G49,Lodi!G49,Manteca!G49,'River Delta'!G49,Stockton!G49,Tracy!G49,SJCOE!G49,CCOE!G49,Sheet9!G49,Sheet10!G49,Sheet11!G49,Sheet12!G49,Sheet13!G49,Sheet14!G49,Sheet15!G49,Sheet16!G49,Sheet17!G49,Sheet18!G49,Sheet19!G49,Sheet20!G49)</f>
        <v>20836</v>
      </c>
      <c r="H47" s="38"/>
      <c r="I47" s="37">
        <f>SUM(Delta!I49,Lodi!I49,Manteca!I49,'River Delta'!I49,Stockton!I49,Tracy!I49,SJCOE!I49,CCOE!I49,Sheet9!I49,Sheet10!I49,Sheet11!I49,Sheet12!I49,Sheet13!I49,Sheet14!I49,Sheet15!I49,Sheet16!I49,Sheet17!I49,Sheet18!I49,Sheet19!I49,Sheet20!I49)</f>
        <v>1854</v>
      </c>
      <c r="J47" s="36"/>
      <c r="K47" s="39">
        <f>IFERROR(I47/G47,"")</f>
        <v>8.8980610481858319E-2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9</v>
      </c>
      <c r="D49" s="82"/>
      <c r="E49" s="83"/>
      <c r="F49" s="36"/>
      <c r="G49" s="37">
        <f>SUM(Delta!G51,Lodi!G51,Manteca!G51,'River Delta'!G51,Stockton!G51,Tracy!G51,SJCOE!G51,CCOE!G51,Sheet9!G51,Sheet10!G51,Sheet11!G51,Sheet12!G51,Sheet13!G51,Sheet14!G51,Sheet15!G51,Sheet16!G51,Sheet17!G51,Sheet18!G51,Sheet19!G51,Sheet20!G51)</f>
        <v>4410</v>
      </c>
      <c r="H49" s="38"/>
      <c r="I49" s="37">
        <f>SUM(Delta!I51,Lodi!I51,Manteca!I51,'River Delta'!I51,Stockton!I51,Tracy!I51,SJCOE!I51,CCOE!I51,Sheet9!I51,Sheet10!I51,Sheet11!I51,Sheet12!I51,Sheet13!I51,Sheet14!I51,Sheet15!I51,Sheet16!I51,Sheet17!I51,Sheet18!I51,Sheet19!I51,Sheet20!I51)</f>
        <v>487</v>
      </c>
      <c r="J49" s="36"/>
      <c r="K49" s="39">
        <f>IFERROR(I49/G49,"")</f>
        <v>0.11043083900226758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10</v>
      </c>
      <c r="D51" s="82"/>
      <c r="E51" s="83"/>
      <c r="F51" s="36"/>
      <c r="G51" s="37">
        <f>SUM(Delta!G53,Lodi!G53,Manteca!G53,'River Delta'!G53,Stockton!G53,Tracy!G53,SJCOE!G53,CCOE!G53,Sheet9!G53,Sheet10!G53,Sheet11!G53,Sheet12!G53,Sheet13!G53,Sheet14!G53,Sheet15!G53,Sheet16!G53,Sheet17!G53,Sheet18!G53,Sheet19!G53,Sheet20!G53)</f>
        <v>1085</v>
      </c>
      <c r="H51" s="38"/>
      <c r="I51" s="37">
        <f>SUM(Delta!I53,Lodi!I53,Manteca!I53,'River Delta'!I53,Stockton!I53,Tracy!I53,SJCOE!I53,CCOE!I53,Sheet9!I53,Sheet10!I53,Sheet11!I53,Sheet12!I53,Sheet13!I53,Sheet14!I53,Sheet15!I53,Sheet16!I53,Sheet17!I53,Sheet18!I53,Sheet19!I53,Sheet20!I53)</f>
        <v>94</v>
      </c>
      <c r="J51" s="36"/>
      <c r="K51" s="39">
        <f>IFERROR(I51/G51,"")</f>
        <v>8.6635944700460835E-2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G18" sqref="G18:I3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106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9">
        <v>0</v>
      </c>
      <c r="H18" s="71"/>
      <c r="I18" s="69">
        <f>(G18*0.005)+G18</f>
        <v>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2"/>
      <c r="H19" s="72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9">
        <v>0</v>
      </c>
      <c r="H20" s="71"/>
      <c r="I20" s="69">
        <f>(G20*0.005)+G20</f>
        <v>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2"/>
      <c r="H21" s="72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9">
        <v>0</v>
      </c>
      <c r="H22" s="71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2"/>
      <c r="H23" s="72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9">
        <v>0</v>
      </c>
      <c r="H24" s="71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2"/>
      <c r="H25" s="72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9">
        <v>0</v>
      </c>
      <c r="H26" s="71"/>
      <c r="I26" s="69">
        <f>(G26*0.005)+G26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2"/>
      <c r="H27" s="72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9">
        <f>407+2450</f>
        <v>2857</v>
      </c>
      <c r="H28" s="71"/>
      <c r="I28" s="69">
        <f>(G28*0.005)+G28</f>
        <v>2871.2849999999999</v>
      </c>
      <c r="J28" s="36"/>
      <c r="K28" s="64">
        <f>IFERROR((I28-G28)/G28,"")</f>
        <v>4.9999999999999489E-3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72"/>
      <c r="H29" s="72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9">
        <v>0</v>
      </c>
      <c r="H30" s="71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P30" sqref="P3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107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9">
        <v>29</v>
      </c>
      <c r="H18" s="71"/>
      <c r="I18" s="69">
        <f>(G18*0.005)+G18</f>
        <v>29.145</v>
      </c>
      <c r="J18" s="36"/>
      <c r="K18" s="64">
        <f>IFERROR((I18-G18)/G18,"")</f>
        <v>4.9999999999999854E-3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2"/>
      <c r="H19" s="72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9">
        <v>0</v>
      </c>
      <c r="H20" s="71"/>
      <c r="I20" s="69">
        <f>(G20*0.005)+G20</f>
        <v>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2"/>
      <c r="H21" s="72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9">
        <v>0</v>
      </c>
      <c r="H22" s="71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2"/>
      <c r="H23" s="72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9">
        <v>0</v>
      </c>
      <c r="H24" s="71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2"/>
      <c r="H25" s="72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9">
        <v>0</v>
      </c>
      <c r="H26" s="71"/>
      <c r="I26" s="69">
        <f>(G26*0.005)+G26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2"/>
      <c r="H27" s="72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9">
        <v>0</v>
      </c>
      <c r="H28" s="71"/>
      <c r="I28" s="69">
        <f>(G28*0.005)+G28</f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72"/>
      <c r="H29" s="72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9">
        <v>0</v>
      </c>
      <c r="H30" s="71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14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14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8" t="s">
        <v>13</v>
      </c>
      <c r="C8" s="88"/>
      <c r="D8" s="15"/>
      <c r="E8" s="84" t="s">
        <v>65</v>
      </c>
      <c r="F8" s="85"/>
      <c r="G8" s="85"/>
      <c r="H8" s="85"/>
      <c r="I8" s="85"/>
      <c r="J8" s="85"/>
      <c r="K8" s="86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79" t="s">
        <v>87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92"/>
      <c r="D12" s="92"/>
      <c r="E12" s="92"/>
      <c r="F12" s="16"/>
      <c r="G12" s="76" t="s">
        <v>11</v>
      </c>
      <c r="H12" s="24"/>
      <c r="I12" s="76" t="s">
        <v>12</v>
      </c>
      <c r="J12" s="24"/>
      <c r="K12" s="94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92"/>
      <c r="D13" s="92"/>
      <c r="E13" s="92"/>
      <c r="F13" s="16"/>
      <c r="G13" s="77"/>
      <c r="H13" s="16"/>
      <c r="I13" s="77"/>
      <c r="J13" s="16"/>
      <c r="K13" s="95"/>
      <c r="L13" s="16"/>
      <c r="M13" s="77"/>
      <c r="N13" s="25"/>
    </row>
    <row r="14" spans="1:14" ht="16" customHeight="1" x14ac:dyDescent="0.65">
      <c r="A14" s="26"/>
      <c r="B14" s="27"/>
      <c r="C14" s="92"/>
      <c r="D14" s="92"/>
      <c r="E14" s="92"/>
      <c r="F14" s="28"/>
      <c r="G14" s="78"/>
      <c r="H14" s="28"/>
      <c r="I14" s="78"/>
      <c r="J14" s="28"/>
      <c r="K14" s="96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89" t="s">
        <v>94</v>
      </c>
      <c r="D16" s="90"/>
      <c r="E16" s="91"/>
      <c r="F16" s="36"/>
      <c r="G16" s="73">
        <f>SUM(Delta!G18,Lodi!G18,Manteca!G18,'River Delta'!G18,Stockton!G18,Tracy!G18,SJCOE!G18,CCOE!G18,Sheet9!G18,Sheet10!G18,Sheet11!G18,Sheet12!G18,Sheet13!G18,Sheet14!G18,Sheet15!G18,Sheet16!G18,Sheet17!G18,Sheet18!G18,Sheet19!G18,Sheet20!G18)</f>
        <v>7145</v>
      </c>
      <c r="H16" s="74"/>
      <c r="I16" s="73">
        <f>SUM(Delta!I18,Lodi!I18,Manteca!I18,'River Delta'!I18,Stockton!I18,Tracy!I18,SJCOE!I18,CCOE!I18,Sheet9!I18,Sheet10!I18,Sheet11!I18,Sheet12!I18,Sheet13!I18,Sheet14!I18,Sheet15!I18,Sheet16!I18,Sheet17!I18,Sheet18!I18,Sheet19!I18,Sheet20!I18)</f>
        <v>7180.7250000000004</v>
      </c>
      <c r="J16" s="36"/>
      <c r="K16" s="39">
        <f>IFERROR((I16-G16)/G16,"")</f>
        <v>5.0000000000000513E-3</v>
      </c>
      <c r="L16" s="36"/>
      <c r="M16" s="56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75"/>
      <c r="H17" s="75"/>
      <c r="I17" s="75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" customHeight="1" x14ac:dyDescent="0.65">
      <c r="A18" s="34"/>
      <c r="B18" s="35"/>
      <c r="C18" s="89" t="s">
        <v>89</v>
      </c>
      <c r="D18" s="90"/>
      <c r="E18" s="91"/>
      <c r="F18" s="36"/>
      <c r="G18" s="73">
        <f>SUM(Delta!G20,Lodi!G20,Manteca!G20,'River Delta'!G20,Stockton!G20,Tracy!G20,SJCOE!G20,CCOE!G20,Sheet9!G20,Sheet10!G20,Sheet11!G20,Sheet12!G20,Sheet13!G20,Sheet14!G20,Sheet15!G20,Sheet16!G20,Sheet17!G20,Sheet18!G20,Sheet19!G20,Sheet20!G20)</f>
        <v>2963</v>
      </c>
      <c r="H18" s="74"/>
      <c r="I18" s="73">
        <f>SUM(Delta!I20,Lodi!I20,Manteca!I20,'River Delta'!I20,Stockton!I20,Tracy!I20,SJCOE!I20,CCOE!I20,Sheet9!I20,Sheet10!I20,Sheet11!I20,Sheet12!I20,Sheet13!I20,Sheet14!I20,Sheet15!I20,Sheet16!I20,Sheet17!I20,Sheet18!I20,Sheet19!I20,Sheet20!I20)</f>
        <v>2977.8149999999996</v>
      </c>
      <c r="J18" s="36"/>
      <c r="K18" s="39">
        <f>IFERROR((I18-G18)/G18,"")</f>
        <v>4.9999999999998648E-3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5"/>
      <c r="H19" s="75"/>
      <c r="I19" s="75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95</v>
      </c>
      <c r="D20" s="90"/>
      <c r="E20" s="91"/>
      <c r="F20" s="36"/>
      <c r="G20" s="73">
        <f>SUM(Delta!G22,Lodi!G22,Manteca!G22,'River Delta'!G22,Stockton!G22,Tracy!G22,SJCOE!G22,CCOE!G22,Sheet9!G22,Sheet10!G22,Sheet11!G22,Sheet12!G22,Sheet13!G22,Sheet14!G22,Sheet15!G22,Sheet16!G22,Sheet17!G22,Sheet18!G22,Sheet19!G22,Sheet20!G22)</f>
        <v>0</v>
      </c>
      <c r="H20" s="74"/>
      <c r="I20" s="73">
        <f>SUM(Delta!I22,Lodi!I22,Manteca!I22,'River Delta'!I22,Stockton!I22,Tracy!I22,SJCOE!I22,CCOE!I22,Sheet9!I22,Sheet10!I22,Sheet11!I22,Sheet12!I22,Sheet13!I22,Sheet14!I22,Sheet15!I22,Sheet16!I22,Sheet17!I22,Sheet18!I22,Sheet19!I22,Sheet20!I22)</f>
        <v>0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5"/>
      <c r="H21" s="75"/>
      <c r="I21" s="75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96</v>
      </c>
      <c r="D22" s="90"/>
      <c r="E22" s="91"/>
      <c r="F22" s="36"/>
      <c r="G22" s="73">
        <f>SUM(Delta!G24,Lodi!G24,Manteca!G24,'River Delta'!G24,Stockton!G24,Tracy!G24,SJCOE!G24,CCOE!G24,Sheet9!G24,Sheet10!G24,Sheet11!G24,Sheet12!G24,Sheet13!G24,Sheet14!G24,Sheet15!G24,Sheet16!G24,Sheet17!G24,Sheet18!G24,Sheet19!G24,Sheet20!G24)</f>
        <v>0</v>
      </c>
      <c r="H22" s="74"/>
      <c r="I22" s="73">
        <f>SUM(Delta!I24,Lodi!I24,Manteca!I24,'River Delta'!I24,Stockton!I24,Tracy!I24,SJCOE!I24,CCOE!I24,Sheet9!I24,Sheet10!I24,Sheet11!I24,Sheet12!I24,Sheet13!I24,Sheet14!I24,Sheet15!I24,Sheet16!I24,Sheet17!I24,Sheet18!I24,Sheet19!I24,Sheet20!I24)</f>
        <v>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5"/>
      <c r="H23" s="75"/>
      <c r="I23" s="75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97</v>
      </c>
      <c r="D24" s="90"/>
      <c r="E24" s="91"/>
      <c r="F24" s="36"/>
      <c r="G24" s="73">
        <f>SUM(Delta!G26,Lodi!G26,Manteca!G26,'River Delta'!G26,Stockton!G26,Tracy!G26,SJCOE!G26,CCOE!G26,Sheet9!G26,Sheet10!G26,Sheet11!G26,Sheet12!G26,Sheet13!G26,Sheet14!G26,Sheet15!G26,Sheet16!G26,Sheet17!G26,Sheet18!G26,Sheet19!G26,Sheet20!G26)</f>
        <v>291</v>
      </c>
      <c r="H24" s="74"/>
      <c r="I24" s="73">
        <f>SUM(Delta!I26,Lodi!I26,Manteca!I26,'River Delta'!I26,Stockton!I26,Tracy!I26,SJCOE!I26,CCOE!I26,Sheet9!I26,Sheet10!I26,Sheet11!I26,Sheet12!I26,Sheet13!I26,Sheet14!I26,Sheet15!I26,Sheet16!I26,Sheet17!I26,Sheet18!I26,Sheet19!I26,Sheet20!I26)</f>
        <v>292.45499999999998</v>
      </c>
      <c r="J24" s="36"/>
      <c r="K24" s="39">
        <f>IFERROR((I24-G24)/G24,"")</f>
        <v>4.9999999999999455E-3</v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5"/>
      <c r="H25" s="75"/>
      <c r="I25" s="75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98</v>
      </c>
      <c r="D26" s="90"/>
      <c r="E26" s="91"/>
      <c r="F26" s="36"/>
      <c r="G26" s="73">
        <f>SUM(Delta!G28,Lodi!G28,Manteca!G28,'River Delta'!G28,Stockton!G28,Tracy!G28,SJCOE!G28,CCOE!G28,Sheet9!G28,Sheet10!G28,Sheet11!G28,Sheet12!G28,Sheet13!G28,Sheet14!G28,Sheet15!G28,Sheet16!G28,Sheet17!G28,Sheet18!G28,Sheet19!G28,Sheet20!G28)</f>
        <v>3623</v>
      </c>
      <c r="H26" s="74"/>
      <c r="I26" s="73">
        <f>SUM(Delta!I28,Lodi!I28,Manteca!I28,'River Delta'!I28,Stockton!I28,Tracy!I28,SJCOE!I28,CCOE!I28,Sheet9!I28,Sheet10!I28,Sheet11!I28,Sheet12!I28,Sheet13!I28,Sheet14!I28,Sheet15!I28,Sheet16!I28,Sheet17!I28,Sheet18!I28,Sheet19!I28,Sheet20!I28)</f>
        <v>3641.1149999999998</v>
      </c>
      <c r="J26" s="36"/>
      <c r="K26" s="39">
        <f>IFERROR((I26-G26)/G26,"")</f>
        <v>4.9999999999999394E-3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5"/>
      <c r="H27" s="75"/>
      <c r="I27" s="75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99</v>
      </c>
      <c r="D28" s="90"/>
      <c r="E28" s="91"/>
      <c r="F28" s="36"/>
      <c r="G28" s="73">
        <f>SUM(Delta!G30,Lodi!G30,Manteca!G30,'River Delta'!G30,Stockton!G30,Tracy!G30,SJCOE!G30,CCOE!G30,Sheet9!G30,Sheet10!G30,Sheet11!G30,Sheet12!G30,Sheet13!G30,Sheet14!G30,Sheet15!G30,Sheet16!G30,Sheet17!G30,Sheet18!G30,Sheet19!G30,Sheet20!G30)</f>
        <v>0</v>
      </c>
      <c r="H28" s="74"/>
      <c r="I28" s="73">
        <f>SUM(Delta!I30,Lodi!I30,Manteca!I30,'River Delta'!I30,Stockton!I30,Tracy!I30,SJCOE!I30,CCOE!I30,Sheet9!I30,Sheet10!I30,Sheet11!I30,Sheet12!I30,Sheet13!I30,Sheet14!I30,Sheet15!I30,Sheet16!I30,Sheet17!I30,Sheet18!I30,Sheet19!I30,Sheet20!I30)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" customHeight="1" x14ac:dyDescent="0.65">
      <c r="A31" s="41"/>
      <c r="B31" s="80" t="s">
        <v>88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92"/>
      <c r="D33" s="92"/>
      <c r="E33" s="92"/>
      <c r="F33" s="16"/>
      <c r="G33" s="76" t="s">
        <v>1</v>
      </c>
      <c r="H33" s="24"/>
      <c r="I33" s="76" t="s">
        <v>2</v>
      </c>
      <c r="J33" s="24"/>
      <c r="K33" s="94" t="s">
        <v>0</v>
      </c>
      <c r="L33" s="24"/>
      <c r="M33" s="76" t="s">
        <v>92</v>
      </c>
      <c r="N33" s="25"/>
    </row>
    <row r="34" spans="1:33" ht="5" customHeight="1" x14ac:dyDescent="0.65">
      <c r="A34" s="17"/>
      <c r="B34" s="23"/>
      <c r="C34" s="92"/>
      <c r="D34" s="92"/>
      <c r="E34" s="92"/>
      <c r="F34" s="16"/>
      <c r="G34" s="77"/>
      <c r="H34" s="16"/>
      <c r="I34" s="77"/>
      <c r="J34" s="16"/>
      <c r="K34" s="95"/>
      <c r="L34" s="16"/>
      <c r="M34" s="77"/>
      <c r="N34" s="25"/>
    </row>
    <row r="35" spans="1:33" x14ac:dyDescent="0.65">
      <c r="A35" s="26"/>
      <c r="B35" s="27"/>
      <c r="C35" s="92"/>
      <c r="D35" s="92"/>
      <c r="E35" s="92"/>
      <c r="F35" s="28"/>
      <c r="G35" s="78"/>
      <c r="H35" s="28"/>
      <c r="I35" s="78"/>
      <c r="J35" s="28"/>
      <c r="K35" s="96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1" t="s">
        <v>3</v>
      </c>
      <c r="D37" s="82"/>
      <c r="E37" s="83"/>
      <c r="F37" s="36"/>
      <c r="G37" s="37">
        <f>SUM(Delta!G39,Lodi!G39,Manteca!G39,'River Delta'!G39,Stockton!G39,Tracy!G39,SJCOE!G39,CCOE!G39,Sheet9!G39,Sheet10!G39,Sheet11!G39,Sheet12!G39,Sheet13!G39,Sheet14!G39,Sheet15!G39,Sheet16!G39,Sheet17!G39,Sheet18!G39,Sheet19!G39,Sheet20!G39)</f>
        <v>503</v>
      </c>
      <c r="H37" s="38"/>
      <c r="I37" s="37">
        <f>SUM(Delta!I39,Lodi!I39,Manteca!I39,'River Delta'!I39,Stockton!I39,Tracy!I39,SJCOE!I39,CCOE!I39,Sheet9!I39,Sheet10!I39,Sheet11!I39,Sheet12!I39,Sheet13!I39,Sheet14!I39,Sheet15!I39,Sheet16!I39,Sheet17!I39,Sheet18!I39,Sheet19!I39,Sheet20!I39)</f>
        <v>239</v>
      </c>
      <c r="J37" s="36"/>
      <c r="K37" s="39">
        <f>IFERROR(I37/G37,"")</f>
        <v>0.47514910536779326</v>
      </c>
      <c r="L37" s="36"/>
      <c r="M37" s="56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" customHeight="1" x14ac:dyDescent="0.65">
      <c r="A39" s="34"/>
      <c r="B39" s="35"/>
      <c r="C39" s="81" t="s">
        <v>4</v>
      </c>
      <c r="D39" s="82"/>
      <c r="E39" s="83"/>
      <c r="F39" s="36"/>
      <c r="G39" s="37">
        <f>SUM(Delta!G41,Lodi!G41,Manteca!G41,'River Delta'!G41,Stockton!G41,Tracy!G41,SJCOE!G41,CCOE!G41,Sheet9!G41,Sheet10!G41,Sheet11!G41,Sheet12!G41,Sheet13!G41,Sheet14!G41,Sheet15!G41,Sheet16!G41,Sheet17!G41,Sheet18!G41,Sheet19!G41,Sheet20!G41)</f>
        <v>395</v>
      </c>
      <c r="H39" s="38"/>
      <c r="I39" s="37">
        <f>SUM(Delta!I41,Lodi!I41,Manteca!I41,'River Delta'!I41,Stockton!I41,Tracy!I41,SJCOE!I41,CCOE!I41,Sheet9!I41,Sheet10!I41,Sheet11!I41,Sheet12!I41,Sheet13!I41,Sheet14!I41,Sheet15!I41,Sheet16!I41,Sheet17!I41,Sheet18!I41,Sheet19!I41,Sheet20!I41)</f>
        <v>195</v>
      </c>
      <c r="J39" s="36"/>
      <c r="K39" s="39">
        <f>IFERROR(I39/G39,"")</f>
        <v>0.49367088607594939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5</v>
      </c>
      <c r="D41" s="82"/>
      <c r="E41" s="83"/>
      <c r="F41" s="36"/>
      <c r="G41" s="37">
        <f>SUM(Delta!G43,Lodi!G43,Manteca!G43,'River Delta'!G43,Stockton!G43,Tracy!G43,SJCOE!G43,CCOE!G43,Sheet9!G43,Sheet10!G43,Sheet11!G43,Sheet12!G43,Sheet13!G43,Sheet14!G43,Sheet15!G43,Sheet16!G43,Sheet17!G43,Sheet18!G43,Sheet19!G43,Sheet20!G43)</f>
        <v>342</v>
      </c>
      <c r="H41" s="38"/>
      <c r="I41" s="37">
        <f>SUM(Delta!I43,Lodi!I43,Manteca!I43,'River Delta'!I43,Stockton!I43,Tracy!I43,SJCOE!I43,CCOE!I43,Sheet9!I43,Sheet10!I43,Sheet11!I43,Sheet12!I43,Sheet13!I43,Sheet14!I43,Sheet15!I43,Sheet16!I43,Sheet17!I43,Sheet18!I43,Sheet19!I43,Sheet20!I43)</f>
        <v>60</v>
      </c>
      <c r="J41" s="36"/>
      <c r="K41" s="39">
        <f>IFERROR(I41/G41,"")</f>
        <v>0.17543859649122806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6</v>
      </c>
      <c r="D43" s="82"/>
      <c r="E43" s="83"/>
      <c r="F43" s="36"/>
      <c r="G43" s="37">
        <f>SUM(Delta!G45,Lodi!G45,Manteca!G45,'River Delta'!G45,Stockton!G45,Tracy!G45,SJCOE!G45,CCOE!G45,Sheet9!G45,Sheet10!G45,Sheet11!G45,Sheet12!G45,Sheet13!G45,Sheet14!G45,Sheet15!G45,Sheet16!G45,Sheet17!G45,Sheet18!G45,Sheet19!G45,Sheet20!G45)</f>
        <v>282</v>
      </c>
      <c r="H43" s="38"/>
      <c r="I43" s="37">
        <f>SUM(Delta!I45,Lodi!I45,Manteca!I45,'River Delta'!I45,Stockton!I45,Tracy!I45,SJCOE!I45,CCOE!I45,Sheet9!I45,Sheet10!I45,Sheet11!I45,Sheet12!I45,Sheet13!I45,Sheet14!I45,Sheet15!I45,Sheet16!I45,Sheet17!I45,Sheet18!I45,Sheet19!I45,Sheet20!I45)</f>
        <v>56</v>
      </c>
      <c r="J43" s="36"/>
      <c r="K43" s="39">
        <f>IFERROR(I43/G43,"")</f>
        <v>0.19858156028368795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7</v>
      </c>
      <c r="D45" s="82"/>
      <c r="E45" s="83"/>
      <c r="F45" s="36"/>
      <c r="G45" s="37">
        <f>SUM(Delta!G47,Lodi!G47,Manteca!G47,'River Delta'!G47,Stockton!G47,Tracy!G47,SJCOE!G47,CCOE!G47,Sheet9!G47,Sheet10!G47,Sheet11!G47,Sheet12!G47,Sheet13!G47,Sheet14!G47,Sheet15!G47,Sheet16!G47,Sheet17!G47,Sheet18!G47,Sheet19!G47,Sheet20!G47)</f>
        <v>25</v>
      </c>
      <c r="H45" s="38"/>
      <c r="I45" s="37">
        <f>SUM(Delta!I47,Lodi!I47,Manteca!I47,'River Delta'!I47,Stockton!I47,Tracy!I47,SJCOE!I47,CCOE!I47,Sheet9!I47,Sheet10!I47,Sheet11!I47,Sheet12!I47,Sheet13!I47,Sheet14!I47,Sheet15!I47,Sheet16!I47,Sheet17!I47,Sheet18!I47,Sheet19!I47,Sheet20!I47)</f>
        <v>9</v>
      </c>
      <c r="J45" s="36"/>
      <c r="K45" s="39">
        <f>IFERROR(I45/G45,"")</f>
        <v>0.36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8</v>
      </c>
      <c r="D47" s="82"/>
      <c r="E47" s="83"/>
      <c r="F47" s="36"/>
      <c r="G47" s="37">
        <f>SUM(Delta!G49,Lodi!G49,Manteca!G49,'River Delta'!G49,Stockton!G49,Tracy!G49,SJCOE!G49,CCOE!G49,Sheet9!G49,Sheet10!G49,Sheet11!G49,Sheet12!G49,Sheet13!G49,Sheet14!G49,Sheet15!G49,Sheet16!G49,Sheet17!G49,Sheet18!G49,Sheet19!G49,Sheet20!G49)</f>
        <v>20836</v>
      </c>
      <c r="H47" s="38"/>
      <c r="I47" s="37">
        <f>SUM(Delta!I49,Lodi!I49,Manteca!I49,'River Delta'!I49,Stockton!I49,Tracy!I49,SJCOE!I49,CCOE!I49,Sheet9!I49,Sheet10!I49,Sheet11!I49,Sheet12!I49,Sheet13!I49,Sheet14!I49,Sheet15!I49,Sheet16!I49,Sheet17!I49,Sheet18!I49,Sheet19!I49,Sheet20!I49)</f>
        <v>1854</v>
      </c>
      <c r="J47" s="36"/>
      <c r="K47" s="39">
        <f>IFERROR(I47/G47,"")</f>
        <v>8.8980610481858319E-2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9</v>
      </c>
      <c r="D49" s="82"/>
      <c r="E49" s="83"/>
      <c r="F49" s="36"/>
      <c r="G49" s="37">
        <f>SUM(Delta!G51,Lodi!G51,Manteca!G51,'River Delta'!G51,Stockton!G51,Tracy!G51,SJCOE!G51,CCOE!G51,Sheet9!G51,Sheet10!G51,Sheet11!G51,Sheet12!G51,Sheet13!G51,Sheet14!G51,Sheet15!G51,Sheet16!G51,Sheet17!G51,Sheet18!G51,Sheet19!G51,Sheet20!G51)</f>
        <v>4410</v>
      </c>
      <c r="H49" s="38"/>
      <c r="I49" s="37">
        <f>SUM(Delta!I51,Lodi!I51,Manteca!I51,'River Delta'!I51,Stockton!I51,Tracy!I51,SJCOE!I51,CCOE!I51,Sheet9!I51,Sheet10!I51,Sheet11!I51,Sheet12!I51,Sheet13!I51,Sheet14!I51,Sheet15!I51,Sheet16!I51,Sheet17!I51,Sheet18!I51,Sheet19!I51,Sheet20!I51)</f>
        <v>487</v>
      </c>
      <c r="J49" s="36"/>
      <c r="K49" s="39">
        <f>IFERROR(I49/G49,"")</f>
        <v>0.11043083900226758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10</v>
      </c>
      <c r="D51" s="82"/>
      <c r="E51" s="83"/>
      <c r="F51" s="36"/>
      <c r="G51" s="37">
        <f>SUM(Delta!G53,Lodi!G53,Manteca!G53,'River Delta'!G53,Stockton!G53,Tracy!G53,SJCOE!G53,CCOE!G53,Sheet9!G53,Sheet10!G53,Sheet11!G53,Sheet12!G53,Sheet13!G53,Sheet14!G53,Sheet15!G53,Sheet16!G53,Sheet17!G53,Sheet18!G53,Sheet19!G53,Sheet20!G53)</f>
        <v>1085</v>
      </c>
      <c r="H51" s="38"/>
      <c r="I51" s="37">
        <f>SUM(Delta!I53,Lodi!I53,Manteca!I53,'River Delta'!I53,Stockton!I53,Tracy!I53,SJCOE!I53,CCOE!I53,Sheet9!I53,Sheet10!I53,Sheet11!I53,Sheet12!I53,Sheet13!I53,Sheet14!I53,Sheet15!I53,Sheet16!I53,Sheet17!I53,Sheet18!I53,Sheet19!I53,Sheet20!I53)</f>
        <v>94</v>
      </c>
      <c r="J51" s="36"/>
      <c r="K51" s="39">
        <f>IFERROR(I51/G51,"")</f>
        <v>8.6635944700460835E-2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0" workbookViewId="0">
      <selection activeCell="G49" sqref="G49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48" style="7" customWidth="1"/>
    <col min="14" max="14" width="1" style="7" customWidth="1"/>
    <col min="15" max="15" width="0.1640625" style="7" customWidth="1"/>
    <col min="16" max="18" width="10.83203125" style="7" hidden="1" customWidth="1"/>
    <col min="19" max="19" width="1.5" style="7" hidden="1" customWidth="1"/>
    <col min="20" max="20" width="10.83203125" style="7" hidden="1" customWidth="1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100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9">
        <v>3802</v>
      </c>
      <c r="H18" s="71"/>
      <c r="I18" s="69">
        <f>(G18*0.005)+G18</f>
        <v>3821.01</v>
      </c>
      <c r="J18" s="36"/>
      <c r="K18" s="64">
        <f>IFERROR((I18-G18)/G18,"")</f>
        <v>5.0000000000000573E-3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2"/>
      <c r="H19" s="72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9">
        <v>289</v>
      </c>
      <c r="H20" s="71"/>
      <c r="I20" s="69">
        <f>(G20*0.005)+G20</f>
        <v>290.44499999999999</v>
      </c>
      <c r="J20" s="36"/>
      <c r="K20" s="64">
        <f>IFERROR((I20-G20)/G20,"")</f>
        <v>4.9999999999999767E-3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2"/>
      <c r="H21" s="72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9">
        <v>0</v>
      </c>
      <c r="H22" s="71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2"/>
      <c r="H23" s="72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9">
        <v>0</v>
      </c>
      <c r="H24" s="71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2"/>
      <c r="H25" s="72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9">
        <v>265</v>
      </c>
      <c r="H26" s="71"/>
      <c r="I26" s="69">
        <f>(G26*0.005)+G26</f>
        <v>266.32499999999999</v>
      </c>
      <c r="J26" s="36"/>
      <c r="K26" s="64">
        <f>IFERROR((I26-G26)/G26,"")</f>
        <v>4.9999999999999567E-3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2"/>
      <c r="H27" s="72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9">
        <v>0</v>
      </c>
      <c r="H28" s="71"/>
      <c r="I28" s="69">
        <f>(G28*0.005)+G28</f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72"/>
      <c r="H29" s="72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9">
        <v>0</v>
      </c>
      <c r="H30" s="71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109" customHeight="1" x14ac:dyDescent="0.8">
      <c r="A49" s="34"/>
      <c r="B49" s="35"/>
      <c r="C49" s="81" t="s">
        <v>8</v>
      </c>
      <c r="D49" s="82"/>
      <c r="E49" s="83"/>
      <c r="F49" s="36"/>
      <c r="G49" s="67">
        <v>20836</v>
      </c>
      <c r="H49" s="63"/>
      <c r="I49" s="67">
        <v>1854</v>
      </c>
      <c r="J49" s="36"/>
      <c r="K49" s="64">
        <f>IFERROR(I49/G49,"")</f>
        <v>8.8980610481858319E-2</v>
      </c>
      <c r="L49" s="36"/>
      <c r="M49" s="107" t="s">
        <v>109</v>
      </c>
      <c r="N49" s="108"/>
      <c r="O49" s="108"/>
      <c r="P49" s="108"/>
      <c r="Q49" s="108"/>
      <c r="R49" s="108"/>
      <c r="S49" s="108"/>
      <c r="T49" s="109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74" customHeight="1" x14ac:dyDescent="0.8">
      <c r="A51" s="34"/>
      <c r="B51" s="35"/>
      <c r="C51" s="81" t="s">
        <v>9</v>
      </c>
      <c r="D51" s="82"/>
      <c r="E51" s="83"/>
      <c r="F51" s="36"/>
      <c r="G51" s="67">
        <v>4360</v>
      </c>
      <c r="H51" s="63"/>
      <c r="I51" s="67">
        <v>471</v>
      </c>
      <c r="J51" s="36"/>
      <c r="K51" s="64">
        <f>IFERROR(I51/G51,"")</f>
        <v>0.10802752293577982</v>
      </c>
      <c r="L51" s="36"/>
      <c r="M51" s="107" t="s">
        <v>110</v>
      </c>
      <c r="N51" s="108"/>
      <c r="O51" s="108"/>
      <c r="P51" s="108"/>
      <c r="Q51" s="108"/>
      <c r="R51" s="108"/>
      <c r="S51" s="108"/>
      <c r="T51" s="109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67" customHeight="1" x14ac:dyDescent="0.8">
      <c r="A53" s="34"/>
      <c r="B53" s="35"/>
      <c r="C53" s="81" t="s">
        <v>10</v>
      </c>
      <c r="D53" s="82"/>
      <c r="E53" s="83"/>
      <c r="F53" s="36"/>
      <c r="G53" s="67">
        <v>1085</v>
      </c>
      <c r="H53" s="63"/>
      <c r="I53" s="67">
        <v>94</v>
      </c>
      <c r="J53" s="36"/>
      <c r="K53" s="64">
        <f>IFERROR(I53/G53,"")</f>
        <v>8.6635944700460835E-2</v>
      </c>
      <c r="L53" s="36"/>
      <c r="M53" s="107" t="s">
        <v>111</v>
      </c>
      <c r="N53" s="108"/>
      <c r="O53" s="108"/>
      <c r="P53" s="108"/>
      <c r="Q53" s="108"/>
      <c r="R53" s="108"/>
      <c r="S53" s="108"/>
      <c r="T53" s="109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6">
    <mergeCell ref="M51:T51"/>
    <mergeCell ref="M53:T53"/>
    <mergeCell ref="C14:E16"/>
    <mergeCell ref="G14:G16"/>
    <mergeCell ref="I14:I16"/>
    <mergeCell ref="K14:K16"/>
    <mergeCell ref="M14:M16"/>
    <mergeCell ref="M35:M37"/>
    <mergeCell ref="C18:E18"/>
    <mergeCell ref="C20:E20"/>
    <mergeCell ref="C22:E22"/>
    <mergeCell ref="C24:E24"/>
    <mergeCell ref="C26:E26"/>
    <mergeCell ref="C28:E28"/>
    <mergeCell ref="C51:E51"/>
    <mergeCell ref="E2:K4"/>
    <mergeCell ref="B6:L6"/>
    <mergeCell ref="B10:C10"/>
    <mergeCell ref="E10:K10"/>
    <mergeCell ref="B12:N12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49:T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9" workbookViewId="0">
      <selection activeCell="I28" sqref="I28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101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>
        <v>449</v>
      </c>
      <c r="H18" s="63"/>
      <c r="I18" s="69">
        <f>(G18*0.005)+G18</f>
        <v>451.245</v>
      </c>
      <c r="J18" s="36"/>
      <c r="K18" s="64">
        <f>IFERROR((I18-G18)/G18,"")</f>
        <v>5.0000000000000105E-3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>
        <v>306</v>
      </c>
      <c r="H20" s="63"/>
      <c r="I20" s="69">
        <f>(G20*0.005)+G20</f>
        <v>307.52999999999997</v>
      </c>
      <c r="J20" s="36"/>
      <c r="K20" s="64">
        <f>IFERROR((I20-G20)/G20,"")</f>
        <v>4.9999999999999108E-3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>
        <v>0</v>
      </c>
      <c r="H22" s="63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>
        <v>0</v>
      </c>
      <c r="H24" s="63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>
        <v>26</v>
      </c>
      <c r="H26" s="63"/>
      <c r="I26" s="69">
        <f>(G26*0.005)+G26</f>
        <v>26.13</v>
      </c>
      <c r="J26" s="36"/>
      <c r="K26" s="64">
        <f>IFERROR((I26-G26)/G26,"")</f>
        <v>4.9999999999999619E-3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>
        <v>282</v>
      </c>
      <c r="H28" s="63"/>
      <c r="I28" s="69">
        <f>(G28*0.005)+G28</f>
        <v>283.41000000000003</v>
      </c>
      <c r="J28" s="36"/>
      <c r="K28" s="64">
        <f>IFERROR((I28-G28)/G28,"")</f>
        <v>5.0000000000000886E-3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>
        <v>0</v>
      </c>
      <c r="H30" s="63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activeCell="I18" sqref="I18:I3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102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>
        <v>272</v>
      </c>
      <c r="H18" s="63"/>
      <c r="I18" s="69">
        <f>(G18*0.005)+G18</f>
        <v>273.36</v>
      </c>
      <c r="J18" s="36"/>
      <c r="K18" s="64">
        <f>IFERROR((I18-G18)/G18,"")</f>
        <v>5.0000000000000504E-3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>
        <v>257</v>
      </c>
      <c r="H20" s="63"/>
      <c r="I20" s="69">
        <f>(G20*0.005)+G20</f>
        <v>258.28500000000003</v>
      </c>
      <c r="J20" s="36"/>
      <c r="K20" s="64">
        <f>IFERROR((I20-G20)/G20,"")</f>
        <v>5.0000000000000972E-3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>
        <v>0</v>
      </c>
      <c r="H22" s="63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>
        <v>0</v>
      </c>
      <c r="H24" s="63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>
        <v>0</v>
      </c>
      <c r="H26" s="63"/>
      <c r="I26" s="69">
        <f>(G26*0.005)+G26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>
        <v>149</v>
      </c>
      <c r="H28" s="63"/>
      <c r="I28" s="69">
        <f>(G28*0.005)+G28</f>
        <v>149.745</v>
      </c>
      <c r="J28" s="36"/>
      <c r="K28" s="64">
        <f>IFERROR((I28-G28)/G28,"")</f>
        <v>5.0000000000000305E-3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>
        <v>0</v>
      </c>
      <c r="H30" s="63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E10" sqref="E10:K1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103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G18" sqref="G18:I3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104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9">
        <v>1991</v>
      </c>
      <c r="H18" s="71"/>
      <c r="I18" s="69">
        <f>(G18*0.005)+G18</f>
        <v>2000.9549999999999</v>
      </c>
      <c r="J18" s="36"/>
      <c r="K18" s="64">
        <f>IFERROR((I18-G18)/G18,"")</f>
        <v>4.9999999999999637E-3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72"/>
      <c r="H19" s="72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9">
        <v>1737</v>
      </c>
      <c r="H20" s="71"/>
      <c r="I20" s="69">
        <f>(G20*0.005)+G20</f>
        <v>1745.6849999999999</v>
      </c>
      <c r="J20" s="36"/>
      <c r="K20" s="64">
        <f>IFERROR((I20-G20)/G20,"")</f>
        <v>4.9999999999999689E-3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72"/>
      <c r="H21" s="72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9">
        <v>0</v>
      </c>
      <c r="H22" s="71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72"/>
      <c r="H23" s="72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9">
        <v>0</v>
      </c>
      <c r="H24" s="71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72"/>
      <c r="H25" s="72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9">
        <v>0</v>
      </c>
      <c r="H26" s="71"/>
      <c r="I26" s="69">
        <f>(G26*0.005)+G26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72"/>
      <c r="H27" s="72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9">
        <v>335</v>
      </c>
      <c r="H28" s="71"/>
      <c r="I28" s="69">
        <f>(G28*0.005)+G28</f>
        <v>336.67500000000001</v>
      </c>
      <c r="J28" s="36"/>
      <c r="K28" s="64">
        <f>IFERROR((I28-G28)/G28,"")</f>
        <v>5.0000000000000339E-3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72"/>
      <c r="H29" s="72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9">
        <v>0</v>
      </c>
      <c r="H30" s="71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28" workbookViewId="0">
      <selection activeCell="I39" sqref="I39:I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93" t="s">
        <v>91</v>
      </c>
      <c r="F2" s="93"/>
      <c r="G2" s="93"/>
      <c r="H2" s="93"/>
      <c r="I2" s="93"/>
      <c r="J2" s="93"/>
      <c r="K2" s="93"/>
    </row>
    <row r="3" spans="1:37" ht="15.5" x14ac:dyDescent="0.65">
      <c r="C3" s="8"/>
      <c r="D3" s="8"/>
      <c r="E3" s="93"/>
      <c r="F3" s="93"/>
      <c r="G3" s="93"/>
      <c r="H3" s="93"/>
      <c r="I3" s="93"/>
      <c r="J3" s="93"/>
      <c r="K3" s="93"/>
    </row>
    <row r="4" spans="1:37" ht="15.5" x14ac:dyDescent="0.65">
      <c r="C4" s="8"/>
      <c r="D4" s="8"/>
      <c r="E4" s="93"/>
      <c r="F4" s="93"/>
      <c r="G4" s="93"/>
      <c r="H4" s="93"/>
      <c r="I4" s="93"/>
      <c r="J4" s="93"/>
      <c r="K4" s="93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Summary!E8</f>
        <v>San Joaquin Delta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105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9" t="s">
        <v>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92"/>
      <c r="D14" s="92"/>
      <c r="E14" s="92"/>
      <c r="F14" s="16"/>
      <c r="G14" s="101" t="s">
        <v>11</v>
      </c>
      <c r="H14" s="24"/>
      <c r="I14" s="101" t="s">
        <v>12</v>
      </c>
      <c r="J14" s="24"/>
      <c r="K14" s="104" t="s">
        <v>90</v>
      </c>
      <c r="L14" s="24"/>
      <c r="M14" s="101" t="s">
        <v>92</v>
      </c>
      <c r="N14" s="25"/>
    </row>
    <row r="15" spans="1:37" ht="16" customHeight="1" x14ac:dyDescent="0.65">
      <c r="A15" s="17"/>
      <c r="B15" s="23"/>
      <c r="C15" s="92"/>
      <c r="D15" s="92"/>
      <c r="E15" s="92"/>
      <c r="F15" s="16"/>
      <c r="G15" s="102"/>
      <c r="H15" s="16"/>
      <c r="I15" s="102"/>
      <c r="J15" s="16"/>
      <c r="K15" s="105"/>
      <c r="L15" s="16"/>
      <c r="M15" s="102"/>
      <c r="N15" s="25"/>
    </row>
    <row r="16" spans="1:37" ht="16" customHeight="1" x14ac:dyDescent="0.65">
      <c r="A16" s="26"/>
      <c r="B16" s="27"/>
      <c r="C16" s="92"/>
      <c r="D16" s="92"/>
      <c r="E16" s="92"/>
      <c r="F16" s="28"/>
      <c r="G16" s="103"/>
      <c r="H16" s="28"/>
      <c r="I16" s="103"/>
      <c r="J16" s="28"/>
      <c r="K16" s="106"/>
      <c r="L16" s="28"/>
      <c r="M16" s="10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9" t="s">
        <v>94</v>
      </c>
      <c r="D18" s="90"/>
      <c r="E18" s="91"/>
      <c r="F18" s="36"/>
      <c r="G18" s="67">
        <v>602</v>
      </c>
      <c r="H18" s="63"/>
      <c r="I18" s="69">
        <f>(G18*0.005)+G18</f>
        <v>605.01</v>
      </c>
      <c r="J18" s="36"/>
      <c r="K18" s="64">
        <f>IFERROR((I18-G18)/G18,"")</f>
        <v>4.9999999999999845E-3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70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89" t="s">
        <v>89</v>
      </c>
      <c r="D20" s="90"/>
      <c r="E20" s="91"/>
      <c r="F20" s="36"/>
      <c r="G20" s="67">
        <v>374</v>
      </c>
      <c r="H20" s="63"/>
      <c r="I20" s="69">
        <f>(G20*0.005)+G20</f>
        <v>375.87</v>
      </c>
      <c r="J20" s="36"/>
      <c r="K20" s="64">
        <f>IFERROR((I20-G20)/G20,"")</f>
        <v>5.0000000000000122E-3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70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89" t="s">
        <v>95</v>
      </c>
      <c r="D22" s="90"/>
      <c r="E22" s="91"/>
      <c r="F22" s="36"/>
      <c r="G22" s="67">
        <v>0</v>
      </c>
      <c r="H22" s="63"/>
      <c r="I22" s="69">
        <f>(G22*0.005)+G22</f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70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89" t="s">
        <v>96</v>
      </c>
      <c r="D24" s="90"/>
      <c r="E24" s="91"/>
      <c r="F24" s="36"/>
      <c r="G24" s="67">
        <v>0</v>
      </c>
      <c r="H24" s="63"/>
      <c r="I24" s="69">
        <f>(G24*0.005)+G24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70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89" t="s">
        <v>97</v>
      </c>
      <c r="D26" s="90"/>
      <c r="E26" s="91"/>
      <c r="F26" s="36"/>
      <c r="G26" s="67">
        <v>0</v>
      </c>
      <c r="H26" s="63"/>
      <c r="I26" s="69">
        <f>(G26*0.005)+G26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70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89" t="s">
        <v>98</v>
      </c>
      <c r="D28" s="90"/>
      <c r="E28" s="91"/>
      <c r="F28" s="36"/>
      <c r="G28" s="67">
        <v>0</v>
      </c>
      <c r="H28" s="63"/>
      <c r="I28" s="69">
        <f>(G28*0.005)+G28</f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70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89" t="s">
        <v>99</v>
      </c>
      <c r="D30" s="90"/>
      <c r="E30" s="91"/>
      <c r="F30" s="36"/>
      <c r="G30" s="67">
        <v>0</v>
      </c>
      <c r="H30" s="63"/>
      <c r="I30" s="69">
        <f>(G30*0.005)+G30</f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0" t="s">
        <v>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92"/>
      <c r="D35" s="92"/>
      <c r="E35" s="92"/>
      <c r="F35" s="16"/>
      <c r="G35" s="101" t="s">
        <v>1</v>
      </c>
      <c r="H35" s="24"/>
      <c r="I35" s="101" t="s">
        <v>2</v>
      </c>
      <c r="J35" s="24"/>
      <c r="K35" s="104" t="s">
        <v>0</v>
      </c>
      <c r="L35" s="24"/>
      <c r="M35" s="101" t="s">
        <v>92</v>
      </c>
      <c r="N35" s="25"/>
    </row>
    <row r="36" spans="1:33" ht="5" customHeight="1" x14ac:dyDescent="0.65">
      <c r="A36" s="17"/>
      <c r="B36" s="23"/>
      <c r="C36" s="92"/>
      <c r="D36" s="92"/>
      <c r="E36" s="92"/>
      <c r="F36" s="16"/>
      <c r="G36" s="102"/>
      <c r="H36" s="16"/>
      <c r="I36" s="102"/>
      <c r="J36" s="16"/>
      <c r="K36" s="105"/>
      <c r="L36" s="16"/>
      <c r="M36" s="102"/>
      <c r="N36" s="25"/>
    </row>
    <row r="37" spans="1:33" x14ac:dyDescent="0.65">
      <c r="A37" s="26"/>
      <c r="B37" s="27"/>
      <c r="C37" s="92"/>
      <c r="D37" s="92"/>
      <c r="E37" s="92"/>
      <c r="F37" s="28"/>
      <c r="G37" s="103"/>
      <c r="H37" s="28"/>
      <c r="I37" s="103"/>
      <c r="J37" s="28"/>
      <c r="K37" s="106"/>
      <c r="L37" s="28"/>
      <c r="M37" s="10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503</v>
      </c>
      <c r="H39" s="63"/>
      <c r="I39" s="67">
        <v>239</v>
      </c>
      <c r="J39" s="36"/>
      <c r="K39" s="64">
        <f>IFERROR(I39/G39,"")</f>
        <v>0.47514910536779326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395</v>
      </c>
      <c r="H41" s="63"/>
      <c r="I41" s="67">
        <v>195</v>
      </c>
      <c r="J41" s="36"/>
      <c r="K41" s="64">
        <f>IFERROR(I41/G41,"")</f>
        <v>0.49367088607594939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342</v>
      </c>
      <c r="H43" s="63"/>
      <c r="I43" s="67">
        <v>60</v>
      </c>
      <c r="J43" s="36"/>
      <c r="K43" s="64">
        <f>IFERROR(I43/G43,"")</f>
        <v>0.17543859649122806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282</v>
      </c>
      <c r="H45" s="63"/>
      <c r="I45" s="67">
        <v>56</v>
      </c>
      <c r="J45" s="36"/>
      <c r="K45" s="64">
        <f>IFERROR(I45/G45,"")</f>
        <v>0.19858156028368795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25</v>
      </c>
      <c r="H47" s="63"/>
      <c r="I47" s="67">
        <v>9</v>
      </c>
      <c r="J47" s="36"/>
      <c r="K47" s="64">
        <f>IFERROR(I47/G47,"")</f>
        <v>0.36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 t="s">
        <v>108</v>
      </c>
      <c r="H49" s="63"/>
      <c r="I49" s="67" t="s">
        <v>108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50</v>
      </c>
      <c r="H51" s="63"/>
      <c r="I51" s="67">
        <v>16</v>
      </c>
      <c r="J51" s="36"/>
      <c r="K51" s="64">
        <f>IFERROR(I51/G51,"")</f>
        <v>0.32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 t="s">
        <v>108</v>
      </c>
      <c r="H53" s="63"/>
      <c r="I53" s="67" t="s">
        <v>108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50</vt:lpstr>
      <vt:lpstr>ddConsortia</vt:lpstr>
      <vt:lpstr>Delta</vt:lpstr>
      <vt:lpstr>Lodi</vt:lpstr>
      <vt:lpstr>Manteca</vt:lpstr>
      <vt:lpstr>River Delta</vt:lpstr>
      <vt:lpstr>Stockton</vt:lpstr>
      <vt:lpstr>Tracy</vt:lpstr>
      <vt:lpstr>SJCOE</vt:lpstr>
      <vt:lpstr>CCOE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CCOE!Print_Area</vt:lpstr>
      <vt:lpstr>Delta!Print_Area</vt:lpstr>
      <vt:lpstr>Lodi!Print_Area</vt:lpstr>
      <vt:lpstr>Manteca!Print_Area</vt:lpstr>
      <vt:lpstr>'River Delta'!Print_Area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Sheet9!Print_Area</vt:lpstr>
      <vt:lpstr>SJCOE!Print_Area</vt:lpstr>
      <vt:lpstr>Stockton!Print_Area</vt:lpstr>
      <vt:lpstr>Summary!Print_Area</vt:lpstr>
      <vt:lpstr>Tracy!Print_Area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2015-12-01T03:37:20Z</dcterms:modified>
</cp:coreProperties>
</file>