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AB 86 Adult Ed\AB104\Deliverables\UPdated Worksheets\"/>
    </mc:Choice>
  </mc:AlternateContent>
  <bookViews>
    <workbookView xWindow="0" yWindow="0" windowWidth="24000" windowHeight="14235" tabRatio="810" activeTab="17"/>
  </bookViews>
  <sheets>
    <sheet name="Summary" sheetId="41" r:id="rId1"/>
    <sheet name="ddConsortia" sheetId="42" state="hidden" r:id="rId2"/>
    <sheet name="Caruthers " sheetId="39" r:id="rId3"/>
    <sheet name="Central" sheetId="61" r:id="rId4"/>
    <sheet name="Chawanakee" sheetId="43" r:id="rId5"/>
    <sheet name="Clovis " sheetId="44" r:id="rId6"/>
    <sheet name="Dinuba" sheetId="45" r:id="rId7"/>
    <sheet name="Fresno " sheetId="46" r:id="rId8"/>
    <sheet name="Golden Valley " sheetId="47" r:id="rId9"/>
    <sheet name="Kings Canyon " sheetId="48" r:id="rId10"/>
    <sheet name="Madera " sheetId="49" r:id="rId11"/>
    <sheet name="Sanger" sheetId="50" r:id="rId12"/>
    <sheet name="Selma" sheetId="51" r:id="rId13"/>
    <sheet name="Sierra " sheetId="52" r:id="rId14"/>
    <sheet name="Yosemite " sheetId="53" r:id="rId15"/>
    <sheet name="FCOE Jail" sheetId="54" r:id="rId16"/>
    <sheet name="FCOE ROP" sheetId="55" r:id="rId17"/>
    <sheet name="Valley ROP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</externalReferences>
  <definedNames>
    <definedName name="ddConsortia" localSheetId="3">#REF!</definedName>
    <definedName name="ddConsortia" localSheetId="4">#REF!</definedName>
    <definedName name="ddConsortia" localSheetId="5">#REF!</definedName>
    <definedName name="ddConsortia" localSheetId="1">[1]Census!$A$2:$A$71</definedName>
    <definedName name="ddConsortia" localSheetId="6">#REF!</definedName>
    <definedName name="ddConsortia" localSheetId="15">#REF!</definedName>
    <definedName name="ddConsortia" localSheetId="1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12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13">#REF!</definedName>
    <definedName name="ddConsortia" localSheetId="17">#REF!</definedName>
    <definedName name="ddConsortia" localSheetId="14">#REF!</definedName>
    <definedName name="ddConsortia">#REF!</definedName>
    <definedName name="ddConsortium">ddConsortia!$A$2:$A$72</definedName>
    <definedName name="_xlnm.Print_Area" localSheetId="2">'Caruthers '!$A$1:$AB$72</definedName>
    <definedName name="_xlnm.Print_Area" localSheetId="3">Central!$A$1:$AB$72</definedName>
    <definedName name="_xlnm.Print_Area" localSheetId="4">Chawanakee!$A$1:$AB$72</definedName>
    <definedName name="_xlnm.Print_Area" localSheetId="5">'Clovis '!$A$1:$AB$72</definedName>
    <definedName name="_xlnm.Print_Area" localSheetId="6">Dinuba!$A$1:$AB$72</definedName>
    <definedName name="_xlnm.Print_Area" localSheetId="15">'FCOE Jail'!$A$1:$AB$72</definedName>
    <definedName name="_xlnm.Print_Area" localSheetId="16">'FCOE ROP'!$A$1:$AB$72</definedName>
    <definedName name="_xlnm.Print_Area" localSheetId="7">'Fresno '!$A$1:$AB$72</definedName>
    <definedName name="_xlnm.Print_Area" localSheetId="8">'Golden Valley '!$A$1:$AB$72</definedName>
    <definedName name="_xlnm.Print_Area" localSheetId="9">'Kings Canyon '!$A$1:$AB$72</definedName>
    <definedName name="_xlnm.Print_Area" localSheetId="10">'Madera '!$A$1:$AB$72</definedName>
    <definedName name="_xlnm.Print_Area" localSheetId="11">Sanger!$A$1:$AB$72</definedName>
    <definedName name="_xlnm.Print_Area" localSheetId="12">Selma!$A$1:$AB$72</definedName>
    <definedName name="_xlnm.Print_Area" localSheetId="18">Sheet17!$A$1:$AB$72</definedName>
    <definedName name="_xlnm.Print_Area" localSheetId="19">Sheet18!$A$1:$AB$72</definedName>
    <definedName name="_xlnm.Print_Area" localSheetId="20">Sheet19!$A$1:$AB$72</definedName>
    <definedName name="_xlnm.Print_Area" localSheetId="21">Sheet20!$A$1:$AB$72</definedName>
    <definedName name="_xlnm.Print_Area" localSheetId="13">'Sierra '!$A$1:$AB$72</definedName>
    <definedName name="_xlnm.Print_Area" localSheetId="0">Summary!$A$1:$AB$71</definedName>
    <definedName name="_xlnm.Print_Area" localSheetId="17">'Valley ROP'!$A$1:$AB$72</definedName>
    <definedName name="_xlnm.Print_Area" localSheetId="14">'Yosemite '!$A$1:$AB$72</definedName>
    <definedName name="tblDemographics" localSheetId="3">#REF!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15">#REF!</definedName>
    <definedName name="tblDemographics" localSheetId="1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12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13">#REF!</definedName>
    <definedName name="tblDemographics" localSheetId="17">#REF!</definedName>
    <definedName name="tblDemographics" localSheetId="14">#REF!</definedName>
    <definedName name="tblDemographics">#REF!</definedName>
  </definedNames>
  <calcPr calcId="152511" concurrentCalc="0"/>
</workbook>
</file>

<file path=xl/calcChain.xml><?xml version="1.0" encoding="utf-8"?>
<calcChain xmlns="http://schemas.openxmlformats.org/spreadsheetml/2006/main">
  <c r="N46" i="39" l="1"/>
  <c r="N65" i="41"/>
  <c r="N63" i="41"/>
  <c r="N61" i="41"/>
  <c r="N59" i="41"/>
  <c r="J65" i="41"/>
  <c r="F65" i="41"/>
  <c r="H65" i="41"/>
  <c r="R65" i="41"/>
  <c r="T65" i="41"/>
  <c r="V65" i="41"/>
  <c r="X65" i="41"/>
  <c r="Z65" i="41"/>
  <c r="J63" i="41"/>
  <c r="J61" i="41"/>
  <c r="X63" i="41"/>
  <c r="X61" i="41"/>
  <c r="X59" i="41"/>
  <c r="X57" i="41"/>
  <c r="V63" i="41"/>
  <c r="V61" i="41"/>
  <c r="V59" i="41"/>
  <c r="V57" i="41"/>
  <c r="T63" i="41"/>
  <c r="T61" i="41"/>
  <c r="T59" i="41"/>
  <c r="T57" i="41"/>
  <c r="R63" i="41"/>
  <c r="R61" i="41"/>
  <c r="R59" i="41"/>
  <c r="R57" i="41"/>
  <c r="N57" i="41"/>
  <c r="J59" i="41"/>
  <c r="J57" i="41"/>
  <c r="H63" i="41"/>
  <c r="H61" i="41"/>
  <c r="H59" i="41"/>
  <c r="H57" i="41"/>
  <c r="F63" i="41"/>
  <c r="F61" i="41"/>
  <c r="F59" i="41"/>
  <c r="F57" i="41"/>
  <c r="L43" i="41"/>
  <c r="H43" i="41"/>
  <c r="L45" i="41"/>
  <c r="F45" i="41"/>
  <c r="N45" i="41"/>
  <c r="F43" i="41"/>
  <c r="H4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Z29" i="41"/>
  <c r="F27" i="41"/>
  <c r="Z27" i="41"/>
  <c r="F25" i="41"/>
  <c r="Z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J48" i="61"/>
  <c r="N46" i="61"/>
  <c r="J44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N46" i="60"/>
  <c r="J44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N46" i="59"/>
  <c r="J44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N46" i="58"/>
  <c r="J44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N46" i="57"/>
  <c r="J44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N46" i="56"/>
  <c r="J44" i="56"/>
  <c r="Z21" i="56"/>
  <c r="Z23" i="56"/>
  <c r="Z25" i="56"/>
  <c r="Z27" i="56"/>
  <c r="Z29" i="56"/>
  <c r="Z31" i="56"/>
  <c r="Z35" i="56"/>
  <c r="Z33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N46" i="55"/>
  <c r="J44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N46" i="54"/>
  <c r="J44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N46" i="53"/>
  <c r="J44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N46" i="52"/>
  <c r="J44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J48" i="51"/>
  <c r="F48" i="51"/>
  <c r="N46" i="51"/>
  <c r="J44" i="51"/>
  <c r="Z21" i="51"/>
  <c r="Z23" i="51"/>
  <c r="Z25" i="51"/>
  <c r="Z27" i="51"/>
  <c r="Z29" i="51"/>
  <c r="Z31" i="51"/>
  <c r="Z33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N46" i="50"/>
  <c r="J44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N46" i="49"/>
  <c r="J44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N46" i="48"/>
  <c r="J44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N46" i="47"/>
  <c r="J44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N46" i="46"/>
  <c r="J44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N46" i="45"/>
  <c r="J44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8" i="44"/>
  <c r="N46" i="44"/>
  <c r="J44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N46" i="43"/>
  <c r="J44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X67" i="41"/>
  <c r="V67" i="41"/>
  <c r="T67" i="41"/>
  <c r="R67" i="41"/>
  <c r="N67" i="41"/>
  <c r="Z23" i="41"/>
  <c r="X33" i="41"/>
  <c r="V33" i="41"/>
  <c r="T33" i="41"/>
  <c r="R33" i="41"/>
  <c r="N33" i="41"/>
  <c r="Z58" i="39"/>
  <c r="Z60" i="39"/>
  <c r="Z68" i="39"/>
  <c r="Z62" i="39"/>
  <c r="Z64" i="39"/>
  <c r="Z66" i="39"/>
  <c r="L48" i="39"/>
  <c r="F48" i="39"/>
  <c r="H48" i="39"/>
  <c r="J48" i="39"/>
  <c r="N44" i="39"/>
  <c r="N48" i="39"/>
  <c r="J44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35" i="39"/>
  <c r="Z25" i="39"/>
  <c r="Z27" i="39"/>
  <c r="J43" i="41"/>
  <c r="F47" i="41"/>
  <c r="Z19" i="41"/>
  <c r="J47" i="41"/>
  <c r="N43" i="41"/>
  <c r="N47" i="41"/>
  <c r="J67" i="41"/>
  <c r="Z61" i="41"/>
  <c r="Z59" i="41"/>
  <c r="Z57" i="41"/>
  <c r="Z63" i="41"/>
  <c r="H67" i="41"/>
  <c r="Z68" i="51"/>
  <c r="F67" i="41"/>
  <c r="L47" i="41"/>
  <c r="J33" i="41"/>
  <c r="Z21" i="41"/>
  <c r="Z31" i="41"/>
  <c r="H33" i="41"/>
  <c r="Z35" i="51"/>
  <c r="F33" i="41"/>
  <c r="Z33" i="41"/>
  <c r="Z67" i="41"/>
</calcChain>
</file>

<file path=xl/sharedStrings.xml><?xml version="1.0" encoding="utf-8"?>
<sst xmlns="http://schemas.openxmlformats.org/spreadsheetml/2006/main" count="1285" uniqueCount="134">
  <si>
    <t>AB104 Block Grant Consortium Member Allocations Form</t>
  </si>
  <si>
    <t>Consortium Name:</t>
  </si>
  <si>
    <t>State Center</t>
  </si>
  <si>
    <t>3.1 Consortium Services by Program Area and Funding Source (Estimated)</t>
  </si>
  <si>
    <t>Regional Consortium AEBG Allocation</t>
  </si>
  <si>
    <t>WIOA Title II (Adult Education &amp; Literacy)</t>
  </si>
  <si>
    <t>Adult Perkins</t>
  </si>
  <si>
    <t>CalWorks</t>
  </si>
  <si>
    <t>LCFF*</t>
  </si>
  <si>
    <t>CCD Apportionment</t>
  </si>
  <si>
    <t>Adults in Jail**</t>
  </si>
  <si>
    <t>Total</t>
  </si>
  <si>
    <t>MOE</t>
  </si>
  <si>
    <t>Consortium Allocation</t>
  </si>
  <si>
    <t>3.1a - Adult Education (ABE, ASE, Basic Skills)</t>
  </si>
  <si>
    <t>3.1b - English as a second language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</si>
  <si>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</si>
  <si>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</si>
  <si>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</si>
  <si>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</si>
  <si>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</si>
  <si>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3.2 Consortium Allocations by Member (Estimated)</t>
  </si>
  <si>
    <t>Total Allocations to Members</t>
  </si>
  <si>
    <t>Indirect Fees 
(MOE Only)</t>
  </si>
  <si>
    <t>Administration 
(≤ 5% of total Consortium AEBG funds)</t>
  </si>
  <si>
    <t>$ Amt</t>
  </si>
  <si>
    <t>%</t>
  </si>
  <si>
    <t>3.2a - Maintenance of Effort (MOE)</t>
  </si>
  <si>
    <t>3.2b - Consortium Allocation</t>
  </si>
  <si>
    <t>5.1 Allocations by Objective and Fund Source (Estimated)</t>
  </si>
  <si>
    <t>5.1a - Obj. 3: Seamless Transition</t>
  </si>
  <si>
    <t>Obj. 3: Seamless Transition</t>
  </si>
  <si>
    <t>5.1b - Obj. 4: Gaps in Services</t>
  </si>
  <si>
    <t>Obj. 4: Gaps in Services</t>
  </si>
  <si>
    <t>5.1c - Obj. 5: Accelerated Learning</t>
  </si>
  <si>
    <t>Obj. 5: Accelerated Learning</t>
  </si>
  <si>
    <t>5.1d - Obj. 6: Professional Development</t>
  </si>
  <si>
    <t>Obj. 6: Professional Development</t>
  </si>
  <si>
    <t>5.1e - Obj. 7: Leveraging Structures</t>
  </si>
  <si>
    <t>Obj. 7: Leveraging structures</t>
  </si>
  <si>
    <t>*19 &amp; older</t>
  </si>
  <si>
    <t>*K-12/COE Only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</si>
  <si>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</si>
  <si>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</si>
  <si>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</si>
  <si>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</si>
  <si>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</si>
  <si>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</si>
  <si>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</si>
  <si>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</si>
  <si>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</si>
  <si>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</si>
  <si>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</si>
  <si>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</si>
  <si>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</si>
  <si>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</si>
  <si>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</si>
  <si>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</si>
  <si>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</si>
  <si>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</si>
  <si>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</si>
  <si>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</si>
  <si>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</si>
  <si>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</si>
  <si>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</si>
  <si>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</si>
  <si>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</si>
  <si>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</si>
  <si>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</si>
  <si>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</si>
  <si>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</si>
  <si>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</si>
  <si>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</si>
  <si>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</si>
  <si>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</si>
  <si>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</si>
  <si>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</si>
  <si>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</si>
  <si>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</si>
  <si>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</si>
  <si>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</si>
  <si>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</si>
  <si>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</si>
  <si>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</si>
  <si>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</si>
  <si>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</si>
  <si>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</si>
  <si>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</si>
  <si>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</si>
  <si>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</si>
  <si>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</si>
  <si>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</si>
  <si>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</si>
  <si>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</si>
  <si>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</si>
  <si>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</si>
  <si>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</si>
  <si>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</si>
  <si>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</si>
  <si>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</si>
  <si>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</si>
  <si>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</si>
  <si>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</si>
  <si>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</si>
  <si>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</si>
  <si>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</si>
  <si>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</si>
  <si>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Ventura</t>
  </si>
  <si>
    <t>Victor Valley</t>
  </si>
  <si>
    <t>West Hills</t>
  </si>
  <si>
    <t>West Kern</t>
  </si>
  <si>
    <t>Yosemite</t>
  </si>
  <si>
    <t>Yuba</t>
  </si>
  <si>
    <t>Consortium:</t>
  </si>
  <si>
    <t xml:space="preserve">Member Name: </t>
  </si>
  <si>
    <t xml:space="preserve">Caruthers Unified </t>
  </si>
  <si>
    <t>3.1 Consortium Services by Program area, Member and Funding Source (Estimated)</t>
  </si>
  <si>
    <t>Total Allocation to Member</t>
  </si>
  <si>
    <t>5.1e - Obj. 7: Leveraging structures</t>
  </si>
  <si>
    <t>Central Unified</t>
  </si>
  <si>
    <t>Chawanakee Unified</t>
  </si>
  <si>
    <t>Clovis Unified</t>
  </si>
  <si>
    <t>Dinuba Unified</t>
  </si>
  <si>
    <t>Fresno Unified</t>
  </si>
  <si>
    <t xml:space="preserve">Golden Valley </t>
  </si>
  <si>
    <t xml:space="preserve">Kings Canyon Unified </t>
  </si>
  <si>
    <t xml:space="preserve">Madera Unified </t>
  </si>
  <si>
    <t>Sanger Unified</t>
  </si>
  <si>
    <t xml:space="preserve">Selma Unified </t>
  </si>
  <si>
    <t>Sierra Unified</t>
  </si>
  <si>
    <t xml:space="preserve">Yosemite Unified </t>
  </si>
  <si>
    <t xml:space="preserve">Fresno County Office of Education Adults in Corrections </t>
  </si>
  <si>
    <t>Fresno ROP</t>
  </si>
  <si>
    <t>Valley 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</si>
</sst>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_(* #,##0_);_(* \(#,##0\);_(* &quot;-&quot;??_);_(@_)"/>
    <numFmt numFmtId="167" formatCode="0.0%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3" borderId="9" applyNumberFormat="0" applyFont="0" applyAlignment="0" applyProtection="0"/>
    <xf numFmtId="0" fontId="10" fillId="0" borderId="0"/>
    <xf numFmtId="44" fontId="1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0" borderId="0"/>
    <xf numFmtId="44" fontId="15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3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197">
    <xf numFmtId="0" fontId="0" fillId="0" borderId="0" xfId="0"/>
    <xf numFmtId="0" fontId="11" fillId="0" borderId="10" xfId="13" applyFont="1" applyFill="1" applyBorder="1" applyAlignment="1">
      <alignment wrapText="1"/>
    </xf>
    <xf numFmtId="0" fontId="11" fillId="0" borderId="0" xfId="13" applyFont="1" applyFill="1" applyBorder="1" applyAlignment="1">
      <alignment wrapText="1"/>
    </xf>
    <xf numFmtId="165" fontId="24" fillId="6" borderId="9" xfId="6" applyNumberFormat="1" applyFont="1" applyFill="1" applyBorder="1" applyAlignment="1" applyProtection="1">
      <alignment horizontal="right" vertical="center"/>
      <protection locked="0"/>
    </xf>
    <xf numFmtId="166" fontId="21" fillId="0" borderId="1" xfId="29" quotePrefix="1" applyNumberFormat="1" applyFont="1" applyBorder="1" applyAlignment="1">
      <alignment horizontal="center" vertical="center"/>
    </xf>
    <xf numFmtId="0" fontId="2" fillId="0" borderId="0" xfId="30"/>
    <xf numFmtId="0" fontId="21" fillId="0" borderId="0" xfId="30" quotePrefix="1" applyNumberFormat="1" applyFont="1"/>
    <xf numFmtId="0" fontId="21" fillId="0" borderId="10" xfId="30" quotePrefix="1" applyNumberFormat="1" applyFont="1" applyBorder="1"/>
    <xf numFmtId="0" fontId="10" fillId="0" borderId="0" xfId="30" applyFont="1"/>
    <xf numFmtId="0" fontId="29" fillId="4" borderId="0" xfId="2" applyFont="1" applyFill="1" applyProtection="1">
      <protection hidden="1"/>
    </xf>
    <xf numFmtId="0" fontId="10" fillId="4" borderId="0" xfId="2" applyFont="1" applyFill="1" applyProtection="1">
      <protection hidden="1"/>
    </xf>
    <xf numFmtId="0" fontId="10" fillId="4" borderId="0" xfId="2" applyFont="1" applyFill="1" applyBorder="1" applyProtection="1">
      <protection hidden="1"/>
    </xf>
    <xf numFmtId="165" fontId="14" fillId="4" borderId="0" xfId="2" applyNumberFormat="1" applyFont="1" applyFill="1" applyProtection="1">
      <protection hidden="1"/>
    </xf>
    <xf numFmtId="0" fontId="29" fillId="4" borderId="0" xfId="2" applyFont="1" applyFill="1" applyBorder="1" applyProtection="1">
      <protection hidden="1"/>
    </xf>
    <xf numFmtId="0" fontId="18" fillId="4" borderId="0" xfId="2" applyFont="1" applyFill="1" applyBorder="1" applyAlignment="1" applyProtection="1">
      <alignment horizontal="left" vertical="center" wrapText="1"/>
      <protection hidden="1"/>
    </xf>
    <xf numFmtId="0" fontId="19" fillId="4" borderId="0" xfId="2" applyFont="1" applyFill="1" applyBorder="1" applyAlignment="1" applyProtection="1">
      <alignment horizontal="center" vertical="center" wrapText="1"/>
      <protection hidden="1"/>
    </xf>
    <xf numFmtId="0" fontId="20" fillId="4" borderId="0" xfId="2" applyFont="1" applyFill="1" applyProtection="1">
      <protection hidden="1"/>
    </xf>
    <xf numFmtId="165" fontId="17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9" fillId="4" borderId="6" xfId="2" applyFont="1" applyFill="1" applyBorder="1" applyAlignment="1" applyProtection="1">
      <alignment horizontal="center" vertical="center" wrapText="1"/>
      <protection hidden="1"/>
    </xf>
    <xf numFmtId="0" fontId="29" fillId="4" borderId="0" xfId="2" applyFont="1" applyFill="1" applyAlignment="1" applyProtection="1">
      <alignment vertical="center"/>
      <protection hidden="1"/>
    </xf>
    <xf numFmtId="0" fontId="10" fillId="4" borderId="0" xfId="2" applyFont="1" applyFill="1" applyAlignment="1" applyProtection="1">
      <alignment vertical="center"/>
      <protection hidden="1"/>
    </xf>
    <xf numFmtId="0" fontId="10" fillId="4" borderId="0" xfId="2" applyFont="1" applyFill="1" applyBorder="1" applyAlignment="1" applyProtection="1">
      <alignment vertical="center"/>
      <protection hidden="1"/>
    </xf>
    <xf numFmtId="165" fontId="14" fillId="4" borderId="0" xfId="2" applyNumberFormat="1" applyFont="1" applyFill="1" applyAlignment="1" applyProtection="1">
      <alignment vertical="center"/>
      <protection hidden="1"/>
    </xf>
    <xf numFmtId="0" fontId="27" fillId="4" borderId="0" xfId="2" applyFont="1" applyFill="1" applyBorder="1" applyAlignment="1" applyProtection="1">
      <alignment vertical="top" wrapText="1"/>
      <protection hidden="1"/>
    </xf>
    <xf numFmtId="0" fontId="10" fillId="4" borderId="0" xfId="2" applyFont="1" applyFill="1" applyBorder="1" applyAlignment="1" applyProtection="1">
      <alignment horizontal="left" vertical="top" wrapText="1"/>
      <protection hidden="1"/>
    </xf>
    <xf numFmtId="165" fontId="14" fillId="4" borderId="0" xfId="2" applyNumberFormat="1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165" fontId="24" fillId="4" borderId="0" xfId="6" applyNumberFormat="1" applyFont="1" applyFill="1" applyBorder="1" applyAlignment="1" applyProtection="1">
      <alignment vertical="center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31" fillId="4" borderId="0" xfId="2" applyFont="1" applyFill="1" applyBorder="1" applyAlignment="1" applyProtection="1">
      <alignment horizontal="left" vertical="top"/>
      <protection hidden="1"/>
    </xf>
    <xf numFmtId="0" fontId="17" fillId="4" borderId="0" xfId="2" applyFont="1" applyFill="1" applyBorder="1" applyAlignment="1" applyProtection="1">
      <alignment horizontal="left" vertical="top"/>
      <protection hidden="1"/>
    </xf>
    <xf numFmtId="0" fontId="11" fillId="4" borderId="0" xfId="2" applyFont="1" applyFill="1" applyBorder="1" applyAlignment="1" applyProtection="1">
      <alignment horizontal="center" vertical="center"/>
      <protection hidden="1"/>
    </xf>
    <xf numFmtId="0" fontId="9" fillId="4" borderId="0" xfId="1" applyFont="1" applyFill="1" applyBorder="1" applyAlignment="1" applyProtection="1">
      <alignment horizontal="center" vertical="center"/>
      <protection hidden="1"/>
    </xf>
    <xf numFmtId="0" fontId="29" fillId="4" borderId="2" xfId="2" applyFont="1" applyFill="1" applyBorder="1" applyProtection="1">
      <protection hidden="1"/>
    </xf>
    <xf numFmtId="0" fontId="29" fillId="4" borderId="3" xfId="2" applyFont="1" applyFill="1" applyBorder="1" applyProtection="1">
      <protection hidden="1"/>
    </xf>
    <xf numFmtId="0" fontId="10" fillId="4" borderId="3" xfId="2" applyFont="1" applyFill="1" applyBorder="1" applyProtection="1">
      <protection hidden="1"/>
    </xf>
    <xf numFmtId="0" fontId="12" fillId="4" borderId="3" xfId="2" applyFont="1" applyFill="1" applyBorder="1" applyAlignment="1" applyProtection="1">
      <alignment vertical="center" wrapText="1"/>
      <protection hidden="1"/>
    </xf>
    <xf numFmtId="165" fontId="12" fillId="4" borderId="3" xfId="2" applyNumberFormat="1" applyFont="1" applyFill="1" applyBorder="1" applyAlignment="1" applyProtection="1">
      <alignment vertical="center" wrapText="1"/>
      <protection hidden="1"/>
    </xf>
    <xf numFmtId="0" fontId="10" fillId="4" borderId="4" xfId="2" applyFont="1" applyFill="1" applyBorder="1" applyProtection="1">
      <protection hidden="1"/>
    </xf>
    <xf numFmtId="0" fontId="10" fillId="4" borderId="5" xfId="2" applyFont="1" applyFill="1" applyBorder="1" applyProtection="1">
      <protection hidden="1"/>
    </xf>
    <xf numFmtId="0" fontId="10" fillId="4" borderId="6" xfId="2" applyFont="1" applyFill="1" applyBorder="1" applyProtection="1">
      <protection hidden="1"/>
    </xf>
    <xf numFmtId="0" fontId="12" fillId="4" borderId="0" xfId="2" applyFont="1" applyFill="1" applyBorder="1" applyAlignment="1" applyProtection="1">
      <alignment vertical="center" wrapText="1"/>
      <protection hidden="1"/>
    </xf>
    <xf numFmtId="0" fontId="10" fillId="4" borderId="0" xfId="2" applyFont="1" applyFill="1" applyAlignment="1" applyProtection="1">
      <alignment wrapText="1"/>
      <protection hidden="1"/>
    </xf>
    <xf numFmtId="0" fontId="10" fillId="4" borderId="5" xfId="2" applyFont="1" applyFill="1" applyBorder="1" applyAlignment="1" applyProtection="1">
      <alignment wrapText="1"/>
      <protection hidden="1"/>
    </xf>
    <xf numFmtId="0" fontId="11" fillId="0" borderId="32" xfId="2" applyFont="1" applyFill="1" applyBorder="1" applyAlignment="1" applyProtection="1">
      <alignment horizontal="center" vertical="center" wrapText="1"/>
      <protection hidden="1"/>
    </xf>
    <xf numFmtId="0" fontId="11" fillId="0" borderId="6" xfId="2" applyFont="1" applyFill="1" applyBorder="1" applyAlignment="1" applyProtection="1">
      <alignment horizontal="center" vertical="center" wrapText="1"/>
      <protection hidden="1"/>
    </xf>
    <xf numFmtId="0" fontId="29" fillId="4" borderId="5" xfId="2" applyFont="1" applyFill="1" applyBorder="1" applyProtection="1">
      <protection hidden="1"/>
    </xf>
    <xf numFmtId="0" fontId="32" fillId="4" borderId="0" xfId="2" applyFont="1" applyFill="1" applyBorder="1" applyAlignment="1" applyProtection="1">
      <alignment horizontal="left" vertical="center" wrapText="1"/>
      <protection hidden="1"/>
    </xf>
    <xf numFmtId="0" fontId="29" fillId="4" borderId="5" xfId="2" applyFont="1" applyFill="1" applyBorder="1" applyAlignment="1" applyProtection="1">
      <alignment vertical="center"/>
      <protection hidden="1"/>
    </xf>
    <xf numFmtId="0" fontId="30" fillId="4" borderId="25" xfId="2" applyFont="1" applyFill="1" applyBorder="1" applyAlignment="1" applyProtection="1">
      <alignment horizontal="left" vertical="center"/>
      <protection hidden="1"/>
    </xf>
    <xf numFmtId="0" fontId="10" fillId="4" borderId="0" xfId="2" applyFont="1" applyFill="1" applyBorder="1" applyAlignment="1" applyProtection="1">
      <alignment horizontal="right" vertical="center"/>
      <protection hidden="1"/>
    </xf>
    <xf numFmtId="165" fontId="11" fillId="5" borderId="9" xfId="6" applyNumberFormat="1" applyFont="1" applyFill="1" applyBorder="1" applyAlignment="1" applyProtection="1">
      <alignment horizontal="right" vertical="center"/>
      <protection hidden="1"/>
    </xf>
    <xf numFmtId="0" fontId="20" fillId="4" borderId="6" xfId="2" applyFont="1" applyFill="1" applyBorder="1" applyAlignment="1" applyProtection="1">
      <alignment vertical="center"/>
      <protection hidden="1"/>
    </xf>
    <xf numFmtId="0" fontId="20" fillId="4" borderId="0" xfId="2" applyFont="1" applyFill="1" applyBorder="1" applyAlignment="1" applyProtection="1">
      <alignment vertical="center"/>
      <protection hidden="1"/>
    </xf>
    <xf numFmtId="0" fontId="20" fillId="4" borderId="0" xfId="2" applyFont="1" applyFill="1" applyAlignment="1" applyProtection="1">
      <alignment vertical="center"/>
      <protection hidden="1"/>
    </xf>
    <xf numFmtId="167" fontId="19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9" fillId="4" borderId="0" xfId="2" applyFont="1" applyFill="1" applyBorder="1" applyAlignment="1" applyProtection="1">
      <alignment horizontal="right" vertical="center" wrapText="1"/>
      <protection hidden="1"/>
    </xf>
    <xf numFmtId="0" fontId="10" fillId="4" borderId="0" xfId="2" applyFont="1" applyFill="1" applyAlignment="1" applyProtection="1">
      <alignment horizontal="right"/>
      <protection hidden="1"/>
    </xf>
    <xf numFmtId="0" fontId="10" fillId="4" borderId="0" xfId="2" applyFont="1" applyFill="1" applyBorder="1" applyAlignment="1" applyProtection="1">
      <alignment horizontal="right"/>
      <protection hidden="1"/>
    </xf>
    <xf numFmtId="0" fontId="27" fillId="4" borderId="29" xfId="2" applyFont="1" applyFill="1" applyBorder="1" applyAlignment="1" applyProtection="1">
      <alignment horizontal="left" vertical="top" wrapText="1"/>
      <protection hidden="1"/>
    </xf>
    <xf numFmtId="0" fontId="10" fillId="4" borderId="29" xfId="2" applyFont="1" applyFill="1" applyBorder="1" applyProtection="1">
      <protection hidden="1"/>
    </xf>
    <xf numFmtId="165" fontId="11" fillId="5" borderId="27" xfId="6" applyNumberFormat="1" applyFont="1" applyFill="1" applyBorder="1" applyAlignment="1" applyProtection="1">
      <alignment vertical="center"/>
      <protection hidden="1"/>
    </xf>
    <xf numFmtId="165" fontId="11" fillId="5" borderId="15" xfId="6" applyNumberFormat="1" applyFont="1" applyFill="1" applyBorder="1" applyAlignment="1" applyProtection="1">
      <alignment vertical="center"/>
      <protection hidden="1"/>
    </xf>
    <xf numFmtId="0" fontId="29" fillId="4" borderId="7" xfId="2" applyFont="1" applyFill="1" applyBorder="1" applyProtection="1">
      <protection hidden="1"/>
    </xf>
    <xf numFmtId="0" fontId="29" fillId="4" borderId="1" xfId="2" applyFont="1" applyFill="1" applyBorder="1" applyProtection="1">
      <protection hidden="1"/>
    </xf>
    <xf numFmtId="0" fontId="10" fillId="4" borderId="1" xfId="2" applyFont="1" applyFill="1" applyBorder="1" applyProtection="1">
      <protection hidden="1"/>
    </xf>
    <xf numFmtId="165" fontId="14" fillId="4" borderId="1" xfId="2" applyNumberFormat="1" applyFont="1" applyFill="1" applyBorder="1" applyProtection="1">
      <protection hidden="1"/>
    </xf>
    <xf numFmtId="0" fontId="10" fillId="4" borderId="8" xfId="2" applyFont="1" applyFill="1" applyBorder="1" applyProtection="1">
      <protection hidden="1"/>
    </xf>
    <xf numFmtId="0" fontId="18" fillId="4" borderId="3" xfId="2" applyFont="1" applyFill="1" applyBorder="1" applyAlignment="1" applyProtection="1">
      <alignment horizontal="left" vertical="center" wrapText="1"/>
      <protection hidden="1"/>
    </xf>
    <xf numFmtId="0" fontId="19" fillId="4" borderId="3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Border="1" applyAlignment="1" applyProtection="1">
      <alignment horizontal="left" vertical="center"/>
      <protection hidden="1"/>
    </xf>
    <xf numFmtId="0" fontId="10" fillId="4" borderId="0" xfId="2" applyFont="1" applyFill="1" applyBorder="1" applyAlignment="1" applyProtection="1">
      <alignment horizontal="left" vertical="center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right" vertical="center" wrapText="1"/>
      <protection hidden="1"/>
    </xf>
    <xf numFmtId="0" fontId="14" fillId="4" borderId="0" xfId="2" applyFont="1" applyFill="1" applyBorder="1" applyAlignment="1" applyProtection="1">
      <alignment wrapText="1"/>
      <protection hidden="1"/>
    </xf>
    <xf numFmtId="0" fontId="10" fillId="4" borderId="0" xfId="2" applyFont="1" applyFill="1" applyBorder="1" applyAlignment="1" applyProtection="1">
      <alignment vertical="top" wrapText="1"/>
      <protection hidden="1"/>
    </xf>
    <xf numFmtId="0" fontId="13" fillId="4" borderId="0" xfId="2" applyFont="1" applyFill="1" applyBorder="1" applyAlignment="1" applyProtection="1">
      <alignment horizontal="left" vertical="top" wrapText="1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29" fillId="4" borderId="0" xfId="2" applyFont="1" applyFill="1" applyAlignment="1" applyProtection="1">
      <alignment horizontal="left" vertical="center"/>
      <protection hidden="1"/>
    </xf>
    <xf numFmtId="0" fontId="29" fillId="4" borderId="5" xfId="2" applyFont="1" applyFill="1" applyBorder="1" applyAlignment="1" applyProtection="1">
      <alignment horizontal="left" vertical="center"/>
      <protection hidden="1"/>
    </xf>
    <xf numFmtId="0" fontId="24" fillId="4" borderId="0" xfId="2" applyFont="1" applyFill="1" applyBorder="1" applyAlignment="1" applyProtection="1">
      <alignment horizontal="center" vertical="center"/>
      <protection hidden="1"/>
    </xf>
    <xf numFmtId="9" fontId="39" fillId="0" borderId="9" xfId="20" applyFont="1" applyFill="1" applyBorder="1" applyAlignment="1" applyProtection="1">
      <alignment horizontal="center" vertical="center"/>
      <protection hidden="1"/>
    </xf>
    <xf numFmtId="0" fontId="24" fillId="4" borderId="0" xfId="2" applyFont="1" applyFill="1" applyBorder="1" applyAlignment="1" applyProtection="1">
      <alignment horizontal="right" vertical="center"/>
      <protection hidden="1"/>
    </xf>
    <xf numFmtId="0" fontId="10" fillId="4" borderId="0" xfId="2" applyFont="1" applyFill="1" applyAlignment="1" applyProtection="1">
      <alignment horizontal="center" vertical="center"/>
      <protection hidden="1"/>
    </xf>
    <xf numFmtId="165" fontId="11" fillId="4" borderId="0" xfId="6" applyNumberFormat="1" applyFont="1" applyFill="1" applyBorder="1" applyAlignment="1" applyProtection="1">
      <alignment horizontal="center" vertical="center"/>
      <protection hidden="1"/>
    </xf>
    <xf numFmtId="9" fontId="39" fillId="4" borderId="0" xfId="20" applyFont="1" applyFill="1" applyBorder="1" applyAlignment="1" applyProtection="1">
      <alignment horizontal="center" vertical="center"/>
      <protection hidden="1"/>
    </xf>
    <xf numFmtId="165" fontId="14" fillId="4" borderId="0" xfId="2" applyNumberFormat="1" applyFont="1" applyFill="1" applyAlignment="1" applyProtection="1">
      <alignment horizontal="center" vertical="center"/>
      <protection hidden="1"/>
    </xf>
    <xf numFmtId="0" fontId="34" fillId="4" borderId="0" xfId="2" applyFont="1" applyFill="1" applyBorder="1" applyAlignment="1" applyProtection="1">
      <alignment horizontal="left" vertical="center"/>
      <protection hidden="1"/>
    </xf>
    <xf numFmtId="0" fontId="34" fillId="4" borderId="5" xfId="2" applyFont="1" applyFill="1" applyBorder="1" applyAlignment="1" applyProtection="1">
      <alignment horizontal="left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5" fillId="4" borderId="0" xfId="2" applyFont="1" applyFill="1" applyBorder="1" applyAlignment="1" applyProtection="1">
      <alignment horizontal="left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 wrapText="1"/>
      <protection hidden="1"/>
    </xf>
    <xf numFmtId="0" fontId="36" fillId="0" borderId="0" xfId="2" applyFont="1" applyFill="1" applyBorder="1" applyAlignment="1" applyProtection="1">
      <alignment horizontal="center" vertical="center" wrapText="1"/>
      <protection hidden="1"/>
    </xf>
    <xf numFmtId="0" fontId="37" fillId="4" borderId="0" xfId="2" applyFont="1" applyFill="1" applyBorder="1" applyAlignment="1" applyProtection="1">
      <alignment horizontal="center" vertical="center"/>
      <protection hidden="1"/>
    </xf>
    <xf numFmtId="0" fontId="37" fillId="4" borderId="0" xfId="2" applyFont="1" applyFill="1" applyAlignment="1" applyProtection="1">
      <alignment horizontal="center" vertical="center"/>
      <protection hidden="1"/>
    </xf>
    <xf numFmtId="165" fontId="38" fillId="4" borderId="0" xfId="2" applyNumberFormat="1" applyFont="1" applyFill="1" applyAlignment="1" applyProtection="1">
      <alignment horizontal="center" vertical="center"/>
      <protection hidden="1"/>
    </xf>
    <xf numFmtId="0" fontId="41" fillId="4" borderId="0" xfId="2" applyFont="1" applyFill="1" applyBorder="1" applyAlignment="1" applyProtection="1">
      <alignment horizontal="center" vertical="center"/>
      <protection hidden="1"/>
    </xf>
    <xf numFmtId="0" fontId="36" fillId="4" borderId="29" xfId="2" applyFont="1" applyFill="1" applyBorder="1" applyAlignment="1" applyProtection="1">
      <alignment horizontal="right" vertical="center" wrapText="1"/>
      <protection hidden="1"/>
    </xf>
    <xf numFmtId="0" fontId="36" fillId="4" borderId="30" xfId="2" applyFont="1" applyFill="1" applyBorder="1" applyAlignment="1" applyProtection="1">
      <alignment horizontal="right" vertical="center" wrapText="1"/>
      <protection hidden="1"/>
    </xf>
    <xf numFmtId="0" fontId="29" fillId="4" borderId="1" xfId="2" applyFont="1" applyFill="1" applyBorder="1" applyAlignment="1" applyProtection="1">
      <alignment horizontal="left" vertical="center" indent="1"/>
      <protection hidden="1"/>
    </xf>
    <xf numFmtId="0" fontId="10" fillId="4" borderId="1" xfId="2" applyFont="1" applyFill="1" applyBorder="1" applyAlignment="1" applyProtection="1">
      <alignment vertical="top" wrapText="1"/>
      <protection hidden="1"/>
    </xf>
    <xf numFmtId="0" fontId="10" fillId="4" borderId="1" xfId="2" applyFont="1" applyFill="1" applyBorder="1" applyAlignment="1" applyProtection="1">
      <alignment vertical="center"/>
      <protection hidden="1"/>
    </xf>
    <xf numFmtId="165" fontId="24" fillId="4" borderId="1" xfId="6" applyNumberFormat="1" applyFont="1" applyFill="1" applyBorder="1" applyAlignment="1" applyProtection="1">
      <alignment horizontal="right" vertical="center"/>
      <protection hidden="1"/>
    </xf>
    <xf numFmtId="0" fontId="24" fillId="4" borderId="1" xfId="2" applyFont="1" applyFill="1" applyBorder="1" applyAlignment="1" applyProtection="1">
      <alignment vertical="center"/>
      <protection hidden="1"/>
    </xf>
    <xf numFmtId="165" fontId="14" fillId="4" borderId="0" xfId="2" applyNumberFormat="1" applyFont="1" applyFill="1" applyBorder="1" applyProtection="1">
      <protection hidden="1"/>
    </xf>
    <xf numFmtId="0" fontId="24" fillId="4" borderId="0" xfId="2" applyFont="1" applyFill="1" applyBorder="1" applyAlignment="1" applyProtection="1">
      <alignment vertical="center"/>
      <protection hidden="1"/>
    </xf>
    <xf numFmtId="0" fontId="29" fillId="4" borderId="0" xfId="2" applyFont="1" applyFill="1" applyBorder="1" applyAlignment="1" applyProtection="1">
      <alignment horizontal="left" vertical="center" indent="1"/>
      <protection hidden="1"/>
    </xf>
    <xf numFmtId="165" fontId="24" fillId="4" borderId="0" xfId="6" applyNumberFormat="1" applyFont="1" applyFill="1" applyBorder="1" applyAlignment="1" applyProtection="1">
      <alignment horizontal="right" vertical="center"/>
      <protection hidden="1"/>
    </xf>
    <xf numFmtId="0" fontId="31" fillId="4" borderId="0" xfId="2" applyFont="1" applyFill="1" applyBorder="1" applyAlignment="1" applyProtection="1">
      <alignment horizontal="left" vertical="center"/>
      <protection hidden="1"/>
    </xf>
    <xf numFmtId="0" fontId="17" fillId="4" borderId="0" xfId="2" applyFont="1" applyFill="1" applyBorder="1" applyAlignment="1" applyProtection="1">
      <alignment horizontal="left" vertical="center"/>
      <protection hidden="1"/>
    </xf>
    <xf numFmtId="44" fontId="9" fillId="4" borderId="0" xfId="1" applyNumberFormat="1" applyFont="1" applyFill="1" applyBorder="1" applyAlignment="1" applyProtection="1">
      <alignment horizontal="center" vertical="center"/>
      <protection hidden="1"/>
    </xf>
    <xf numFmtId="165" fontId="16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0" xfId="2" applyFont="1" applyFill="1" applyAlignment="1" applyProtection="1">
      <alignment horizontal="right"/>
      <protection hidden="1"/>
    </xf>
    <xf numFmtId="0" fontId="29" fillId="4" borderId="5" xfId="2" applyFont="1" applyFill="1" applyBorder="1" applyAlignment="1" applyProtection="1">
      <alignment horizontal="right" vertical="center"/>
      <protection hidden="1"/>
    </xf>
    <xf numFmtId="0" fontId="20" fillId="4" borderId="0" xfId="2" applyFont="1" applyFill="1" applyBorder="1" applyAlignment="1" applyProtection="1">
      <alignment horizontal="right" vertical="center"/>
      <protection hidden="1"/>
    </xf>
    <xf numFmtId="0" fontId="10" fillId="4" borderId="0" xfId="2" applyFont="1" applyFill="1" applyBorder="1" applyAlignment="1" applyProtection="1">
      <alignment horizontal="right" vertical="center"/>
      <protection locked="0"/>
    </xf>
    <xf numFmtId="167" fontId="19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9" fillId="4" borderId="0" xfId="2" applyFont="1" applyFill="1" applyBorder="1" applyAlignment="1" applyProtection="1">
      <alignment horizontal="right" vertical="center" wrapText="1"/>
      <protection locked="0"/>
    </xf>
    <xf numFmtId="0" fontId="10" fillId="4" borderId="0" xfId="2" applyFont="1" applyFill="1" applyAlignment="1" applyProtection="1">
      <alignment horizontal="right"/>
      <protection locked="0"/>
    </xf>
    <xf numFmtId="0" fontId="27" fillId="4" borderId="0" xfId="2" applyFont="1" applyFill="1" applyBorder="1" applyAlignment="1" applyProtection="1">
      <alignment horizontal="right" vertical="top" wrapText="1"/>
      <protection locked="0"/>
    </xf>
    <xf numFmtId="0" fontId="10" fillId="4" borderId="0" xfId="2" applyFont="1" applyFill="1" applyBorder="1" applyAlignment="1" applyProtection="1">
      <alignment horizontal="right"/>
      <protection locked="0"/>
    </xf>
    <xf numFmtId="0" fontId="36" fillId="4" borderId="0" xfId="2" applyFont="1" applyFill="1" applyBorder="1" applyAlignment="1" applyProtection="1">
      <alignment horizontal="right" vertical="center" wrapText="1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165" fontId="10" fillId="5" borderId="9" xfId="6" applyNumberFormat="1" applyFont="1" applyFill="1" applyBorder="1" applyAlignment="1" applyProtection="1">
      <alignment horizontal="right" vertical="center"/>
      <protection hidden="1"/>
    </xf>
    <xf numFmtId="165" fontId="11" fillId="7" borderId="9" xfId="6" applyNumberFormat="1" applyFont="1" applyFill="1" applyBorder="1" applyAlignment="1" applyProtection="1">
      <alignment horizontal="right" vertical="center"/>
      <protection hidden="1"/>
    </xf>
    <xf numFmtId="165" fontId="11" fillId="7" borderId="27" xfId="6" applyNumberFormat="1" applyFont="1" applyFill="1" applyBorder="1" applyAlignment="1" applyProtection="1">
      <alignment vertical="center"/>
      <protection hidden="1"/>
    </xf>
    <xf numFmtId="165" fontId="11" fillId="7" borderId="15" xfId="6" applyNumberFormat="1" applyFont="1" applyFill="1" applyBorder="1" applyAlignment="1" applyProtection="1">
      <alignment vertical="center"/>
      <protection hidden="1"/>
    </xf>
    <xf numFmtId="165" fontId="10" fillId="5" borderId="9" xfId="6" applyNumberFormat="1" applyFont="1" applyFill="1" applyBorder="1" applyAlignment="1" applyProtection="1">
      <alignment vertical="center"/>
      <protection hidden="1"/>
    </xf>
    <xf numFmtId="167" fontId="19" fillId="4" borderId="0" xfId="20" applyNumberFormat="1" applyFont="1" applyFill="1" applyBorder="1" applyAlignment="1" applyProtection="1">
      <alignment vertical="center" wrapText="1"/>
      <protection hidden="1"/>
    </xf>
    <xf numFmtId="0" fontId="19" fillId="4" borderId="0" xfId="2" applyFont="1" applyFill="1" applyBorder="1" applyAlignment="1" applyProtection="1">
      <alignment vertical="center" wrapText="1"/>
      <protection hidden="1"/>
    </xf>
    <xf numFmtId="0" fontId="10" fillId="4" borderId="0" xfId="2" applyFont="1" applyFill="1" applyAlignment="1" applyProtection="1">
      <protection hidden="1"/>
    </xf>
    <xf numFmtId="0" fontId="10" fillId="4" borderId="0" xfId="2" applyFont="1" applyFill="1" applyBorder="1" applyAlignment="1" applyProtection="1">
      <protection hidden="1"/>
    </xf>
    <xf numFmtId="165" fontId="10" fillId="4" borderId="39" xfId="2" applyNumberFormat="1" applyFont="1" applyFill="1" applyBorder="1" applyAlignment="1"/>
    <xf numFmtId="165" fontId="24" fillId="6" borderId="9" xfId="3" applyNumberFormat="1" applyFont="1" applyFill="1" applyBorder="1" applyAlignment="1" applyProtection="1">
      <alignment horizontal="right" vertical="center"/>
      <protection locked="0"/>
    </xf>
    <xf numFmtId="167" fontId="19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30" fillId="4" borderId="23" xfId="2" applyFont="1" applyFill="1" applyBorder="1" applyAlignment="1" applyProtection="1">
      <alignment horizontal="left" vertical="center" indent="1"/>
      <protection hidden="1"/>
    </xf>
    <xf numFmtId="0" fontId="11" fillId="0" borderId="0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top" wrapText="1"/>
      <protection hidden="1"/>
    </xf>
    <xf numFmtId="165" fontId="10" fillId="5" borderId="11" xfId="6" applyNumberFormat="1" applyFont="1" applyFill="1" applyBorder="1" applyAlignment="1" applyProtection="1">
      <alignment horizontal="right" vertical="center"/>
      <protection hidden="1"/>
    </xf>
    <xf numFmtId="165" fontId="10" fillId="5" borderId="12" xfId="6" applyNumberFormat="1" applyFont="1" applyFill="1" applyBorder="1" applyAlignment="1" applyProtection="1">
      <alignment horizontal="right" vertical="center"/>
      <protection hidden="1"/>
    </xf>
    <xf numFmtId="165" fontId="10" fillId="5" borderId="13" xfId="6" applyNumberFormat="1" applyFont="1" applyFill="1" applyBorder="1" applyAlignment="1" applyProtection="1">
      <alignment horizontal="right" vertical="center"/>
      <protection hidden="1"/>
    </xf>
    <xf numFmtId="0" fontId="43" fillId="4" borderId="0" xfId="2" applyFont="1" applyFill="1" applyAlignment="1" applyProtection="1">
      <alignment horizontal="left" vertical="center" indent="18"/>
      <protection hidden="1"/>
    </xf>
    <xf numFmtId="0" fontId="28" fillId="4" borderId="0" xfId="2" applyFont="1" applyFill="1" applyBorder="1" applyAlignment="1" applyProtection="1">
      <alignment horizontal="left" vertical="center" wrapText="1"/>
      <protection hidden="1"/>
    </xf>
    <xf numFmtId="0" fontId="40" fillId="6" borderId="23" xfId="2" applyFont="1" applyFill="1" applyBorder="1" applyAlignment="1" applyProtection="1">
      <alignment horizontal="left" vertical="center"/>
      <protection locked="0"/>
    </xf>
    <xf numFmtId="0" fontId="40" fillId="6" borderId="24" xfId="2" applyFont="1" applyFill="1" applyBorder="1" applyAlignment="1" applyProtection="1">
      <alignment horizontal="left" vertical="center"/>
      <protection locked="0"/>
    </xf>
    <xf numFmtId="0" fontId="40" fillId="6" borderId="25" xfId="2" applyFont="1" applyFill="1" applyBorder="1" applyAlignment="1" applyProtection="1">
      <alignment horizontal="left" vertical="center"/>
      <protection locked="0"/>
    </xf>
    <xf numFmtId="0" fontId="27" fillId="4" borderId="0" xfId="2" applyFont="1" applyFill="1" applyBorder="1" applyAlignment="1" applyProtection="1">
      <alignment horizontal="left" vertical="top" wrapText="1"/>
      <protection hidden="1"/>
    </xf>
    <xf numFmtId="0" fontId="11" fillId="0" borderId="31" xfId="2" applyFont="1" applyFill="1" applyBorder="1" applyAlignment="1" applyProtection="1">
      <alignment horizontal="center" vertical="center" wrapText="1"/>
      <protection hidden="1"/>
    </xf>
    <xf numFmtId="0" fontId="11" fillId="0" borderId="26" xfId="2" applyFont="1" applyFill="1" applyBorder="1" applyAlignment="1" applyProtection="1">
      <alignment horizontal="center" vertical="center" wrapText="1"/>
      <protection hidden="1"/>
    </xf>
    <xf numFmtId="0" fontId="11" fillId="0" borderId="33" xfId="2" applyFont="1" applyFill="1" applyBorder="1" applyAlignment="1" applyProtection="1">
      <alignment horizontal="center" vertical="center" wrapText="1"/>
      <protection hidden="1"/>
    </xf>
    <xf numFmtId="0" fontId="10" fillId="4" borderId="0" xfId="2" applyFont="1" applyFill="1" applyBorder="1" applyAlignment="1" applyProtection="1">
      <alignment horizontal="center"/>
      <protection hidden="1"/>
    </xf>
    <xf numFmtId="0" fontId="11" fillId="4" borderId="23" xfId="2" applyFont="1" applyFill="1" applyBorder="1" applyAlignment="1" applyProtection="1">
      <alignment horizontal="center" vertical="center" wrapText="1"/>
      <protection hidden="1"/>
    </xf>
    <xf numFmtId="0" fontId="11" fillId="4" borderId="24" xfId="2" applyFont="1" applyFill="1" applyBorder="1" applyAlignment="1" applyProtection="1">
      <alignment horizontal="center" vertical="center" wrapText="1"/>
      <protection hidden="1"/>
    </xf>
    <xf numFmtId="0" fontId="11" fillId="4" borderId="25" xfId="2" applyFont="1" applyFill="1" applyBorder="1" applyAlignment="1" applyProtection="1">
      <alignment horizontal="center" vertical="center" wrapText="1"/>
      <protection hidden="1"/>
    </xf>
    <xf numFmtId="0" fontId="11" fillId="0" borderId="16" xfId="2" applyFont="1" applyFill="1" applyBorder="1" applyAlignment="1" applyProtection="1">
      <alignment horizontal="center" vertical="center" wrapText="1"/>
      <protection hidden="1"/>
    </xf>
    <xf numFmtId="0" fontId="11" fillId="0" borderId="17" xfId="2" applyFont="1" applyFill="1" applyBorder="1" applyAlignment="1" applyProtection="1">
      <alignment horizontal="center" vertical="center" wrapText="1"/>
      <protection hidden="1"/>
    </xf>
    <xf numFmtId="0" fontId="11" fillId="0" borderId="18" xfId="2" applyFont="1" applyFill="1" applyBorder="1" applyAlignment="1" applyProtection="1">
      <alignment horizontal="center" vertical="center" wrapText="1"/>
      <protection hidden="1"/>
    </xf>
    <xf numFmtId="0" fontId="11" fillId="0" borderId="14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19" xfId="2" applyFont="1" applyFill="1" applyBorder="1" applyAlignment="1" applyProtection="1">
      <alignment horizontal="center" vertical="center" wrapText="1"/>
      <protection hidden="1"/>
    </xf>
    <xf numFmtId="0" fontId="11" fillId="0" borderId="34" xfId="2" applyFont="1" applyFill="1" applyBorder="1" applyAlignment="1" applyProtection="1">
      <alignment horizontal="center" vertical="center" wrapText="1"/>
      <protection hidden="1"/>
    </xf>
    <xf numFmtId="0" fontId="11" fillId="0" borderId="30" xfId="2" applyFont="1" applyFill="1" applyBorder="1" applyAlignment="1" applyProtection="1">
      <alignment horizontal="center" vertical="center" wrapText="1"/>
      <protection hidden="1"/>
    </xf>
    <xf numFmtId="0" fontId="11" fillId="0" borderId="35" xfId="2" applyFont="1" applyFill="1" applyBorder="1" applyAlignment="1" applyProtection="1">
      <alignment horizontal="center" vertical="center" wrapText="1"/>
      <protection hidden="1"/>
    </xf>
    <xf numFmtId="0" fontId="29" fillId="4" borderId="28" xfId="2" applyFont="1" applyFill="1" applyBorder="1" applyAlignment="1" applyProtection="1">
      <alignment horizontal="center"/>
      <protection hidden="1"/>
    </xf>
    <xf numFmtId="167" fontId="19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8" fillId="4" borderId="20" xfId="2" applyFont="1" applyFill="1" applyBorder="1" applyAlignment="1" applyProtection="1">
      <alignment horizontal="left" vertical="center"/>
      <protection hidden="1"/>
    </xf>
    <xf numFmtId="0" fontId="28" fillId="4" borderId="22" xfId="2" applyFont="1" applyFill="1" applyBorder="1" applyAlignment="1" applyProtection="1">
      <alignment horizontal="left" vertical="center"/>
      <protection hidden="1"/>
    </xf>
    <xf numFmtId="165" fontId="11" fillId="7" borderId="36" xfId="6" applyNumberFormat="1" applyFont="1" applyFill="1" applyBorder="1" applyAlignment="1" applyProtection="1">
      <alignment horizontal="right" vertical="center"/>
      <protection hidden="1"/>
    </xf>
    <xf numFmtId="165" fontId="11" fillId="7" borderId="37" xfId="6" applyNumberFormat="1" applyFont="1" applyFill="1" applyBorder="1" applyAlignment="1" applyProtection="1">
      <alignment horizontal="right" vertical="center"/>
      <protection hidden="1"/>
    </xf>
    <xf numFmtId="165" fontId="11" fillId="7" borderId="38" xfId="6" applyNumberFormat="1" applyFont="1" applyFill="1" applyBorder="1" applyAlignment="1" applyProtection="1">
      <alignment horizontal="right" vertical="center"/>
      <protection hidden="1"/>
    </xf>
    <xf numFmtId="165" fontId="11" fillId="7" borderId="20" xfId="6" applyNumberFormat="1" applyFont="1" applyFill="1" applyBorder="1" applyAlignment="1" applyProtection="1">
      <alignment vertical="center"/>
      <protection hidden="1"/>
    </xf>
    <xf numFmtId="165" fontId="11" fillId="7" borderId="21" xfId="6" applyNumberFormat="1" applyFont="1" applyFill="1" applyBorder="1" applyAlignment="1" applyProtection="1">
      <alignment vertical="center"/>
      <protection hidden="1"/>
    </xf>
    <xf numFmtId="165" fontId="11" fillId="7" borderId="22" xfId="6" applyNumberFormat="1" applyFont="1" applyFill="1" applyBorder="1" applyAlignment="1" applyProtection="1">
      <alignment vertical="center"/>
      <protection hidden="1"/>
    </xf>
    <xf numFmtId="0" fontId="11" fillId="4" borderId="0" xfId="20" applyNumberFormat="1" applyFont="1" applyFill="1" applyBorder="1" applyAlignment="1" applyProtection="1">
      <alignment horizontal="center" vertical="center"/>
      <protection hidden="1"/>
    </xf>
    <xf numFmtId="0" fontId="11" fillId="0" borderId="23" xfId="2" applyFont="1" applyFill="1" applyBorder="1" applyAlignment="1" applyProtection="1">
      <alignment horizontal="center" vertical="center" wrapText="1"/>
      <protection hidden="1"/>
    </xf>
    <xf numFmtId="0" fontId="11" fillId="0" borderId="24" xfId="2" applyFont="1" applyFill="1" applyBorder="1" applyAlignment="1" applyProtection="1">
      <alignment horizontal="center" vertical="center" wrapText="1"/>
      <protection hidden="1"/>
    </xf>
    <xf numFmtId="0" fontId="11" fillId="0" borderId="25" xfId="2" applyFont="1" applyFill="1" applyBorder="1" applyAlignment="1" applyProtection="1">
      <alignment horizontal="center" vertical="center" wrapText="1"/>
      <protection hidden="1"/>
    </xf>
    <xf numFmtId="0" fontId="12" fillId="4" borderId="0" xfId="2" applyFont="1" applyFill="1" applyBorder="1" applyAlignment="1" applyProtection="1">
      <alignment horizontal="center" vertical="center" wrapText="1"/>
      <protection hidden="1"/>
    </xf>
    <xf numFmtId="0" fontId="30" fillId="4" borderId="23" xfId="2" applyFont="1" applyFill="1" applyBorder="1" applyAlignment="1" applyProtection="1">
      <alignment horizontal="left" vertical="center" indent="1"/>
      <protection hidden="1"/>
    </xf>
    <xf numFmtId="0" fontId="30" fillId="4" borderId="25" xfId="2" applyFont="1" applyFill="1" applyBorder="1" applyAlignment="1" applyProtection="1">
      <alignment horizontal="left" vertical="center" indent="1"/>
      <protection hidden="1"/>
    </xf>
    <xf numFmtId="165" fontId="10" fillId="5" borderId="11" xfId="6" applyNumberFormat="1" applyFont="1" applyFill="1" applyBorder="1" applyAlignment="1" applyProtection="1">
      <alignment vertical="center"/>
      <protection hidden="1"/>
    </xf>
    <xf numFmtId="165" fontId="10" fillId="5" borderId="12" xfId="6" applyNumberFormat="1" applyFont="1" applyFill="1" applyBorder="1" applyAlignment="1" applyProtection="1">
      <alignment vertical="center"/>
      <protection hidden="1"/>
    </xf>
    <xf numFmtId="165" fontId="10" fillId="5" borderId="13" xfId="6" applyNumberFormat="1" applyFont="1" applyFill="1" applyBorder="1" applyAlignment="1" applyProtection="1">
      <alignment vertical="center"/>
      <protection hidden="1"/>
    </xf>
    <xf numFmtId="165" fontId="24" fillId="6" borderId="11" xfId="6" applyNumberFormat="1" applyFont="1" applyFill="1" applyBorder="1" applyAlignment="1" applyProtection="1">
      <alignment horizontal="right" vertical="center"/>
      <protection locked="0"/>
    </xf>
    <xf numFmtId="165" fontId="24" fillId="6" borderId="12" xfId="6" applyNumberFormat="1" applyFont="1" applyFill="1" applyBorder="1" applyAlignment="1" applyProtection="1">
      <alignment horizontal="right" vertical="center"/>
      <protection locked="0"/>
    </xf>
    <xf numFmtId="165" fontId="24" fillId="6" borderId="13" xfId="6" applyNumberFormat="1" applyFont="1" applyFill="1" applyBorder="1" applyAlignment="1" applyProtection="1">
      <alignment horizontal="right" vertical="center"/>
      <protection locked="0"/>
    </xf>
    <xf numFmtId="165" fontId="11" fillId="5" borderId="20" xfId="6" applyNumberFormat="1" applyFont="1" applyFill="1" applyBorder="1" applyAlignment="1" applyProtection="1">
      <alignment vertical="center"/>
      <protection hidden="1"/>
    </xf>
    <xf numFmtId="165" fontId="11" fillId="5" borderId="21" xfId="6" applyNumberFormat="1" applyFont="1" applyFill="1" applyBorder="1" applyAlignment="1" applyProtection="1">
      <alignment vertical="center"/>
      <protection hidden="1"/>
    </xf>
    <xf numFmtId="165" fontId="11" fillId="5" borderId="22" xfId="6" applyNumberFormat="1" applyFont="1" applyFill="1" applyBorder="1" applyAlignment="1" applyProtection="1">
      <alignment vertical="center"/>
      <protection hidden="1"/>
    </xf>
    <xf numFmtId="165" fontId="40" fillId="6" borderId="23" xfId="6" applyNumberFormat="1" applyFont="1" applyFill="1" applyBorder="1" applyAlignment="1" applyProtection="1">
      <alignment horizontal="center" vertical="center"/>
      <protection locked="0"/>
    </xf>
    <xf numFmtId="165" fontId="40" fillId="6" borderId="24" xfId="6" applyNumberFormat="1" applyFont="1" applyFill="1" applyBorder="1" applyAlignment="1" applyProtection="1">
      <alignment horizontal="center" vertical="center"/>
      <protection locked="0"/>
    </xf>
    <xf numFmtId="165" fontId="40" fillId="6" borderId="25" xfId="6" applyNumberFormat="1" applyFont="1" applyFill="1" applyBorder="1" applyAlignment="1" applyProtection="1">
      <alignment horizontal="center" vertical="center"/>
      <protection locked="0"/>
    </xf>
    <xf numFmtId="165" fontId="27" fillId="5" borderId="23" xfId="6" applyNumberFormat="1" applyFont="1" applyFill="1" applyBorder="1" applyAlignment="1" applyProtection="1">
      <alignment horizontal="left" vertical="center"/>
      <protection hidden="1"/>
    </xf>
    <xf numFmtId="165" fontId="27" fillId="5" borderId="24" xfId="6" applyNumberFormat="1" applyFont="1" applyFill="1" applyBorder="1" applyAlignment="1" applyProtection="1">
      <alignment horizontal="left" vertical="center"/>
      <protection hidden="1"/>
    </xf>
    <xf numFmtId="165" fontId="27" fillId="5" borderId="25" xfId="6" applyNumberFormat="1" applyFont="1" applyFill="1" applyBorder="1" applyAlignment="1" applyProtection="1">
      <alignment horizontal="left" vertical="center"/>
      <protection hidden="1"/>
    </xf>
    <xf numFmtId="0" fontId="10" fillId="4" borderId="0" xfId="2" applyFont="1" applyFill="1" applyAlignment="1" applyProtection="1">
      <alignment horizontal="center" vertical="center"/>
      <protection locked="0" hidden="1"/>
    </xf>
  </cellXfs>
  <cellStyles count="42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2 2" xfId="41"/>
    <cellStyle name="Comma 3" xfId="29"/>
    <cellStyle name="Comma 3 2" xfId="40"/>
    <cellStyle name="Comma 4" xfId="38"/>
    <cellStyle name="Currency" xfId="6" builtinId="4"/>
    <cellStyle name="Currency 2" xfId="3"/>
    <cellStyle name="Followed Hyperlink" xfId="22" builtinId="9" hidden="1"/>
    <cellStyle name="Followed Hyperlink" xfId="19" builtinId="9" hidden="1"/>
    <cellStyle name="Followed Hyperlink" xfId="28" builtinId="9" hidden="1"/>
    <cellStyle name="Followed Hyperlink" xfId="32" builtinId="9" hidden="1"/>
    <cellStyle name="Followed Hyperlink" xfId="24" builtinId="9" hidden="1"/>
    <cellStyle name="Followed Hyperlink" xfId="26" builtinId="9" hidden="1"/>
    <cellStyle name="Followed Hyperlink" xfId="36" builtinId="9" hidden="1"/>
    <cellStyle name="Followed Hyperlink" xfId="34" builtinId="9" hidden="1"/>
    <cellStyle name="Hyperlink" xfId="35" builtinId="8" hidden="1"/>
    <cellStyle name="Hyperlink" xfId="21" builtinId="8" hidden="1"/>
    <cellStyle name="Hyperlink" xfId="23" builtinId="8" hidden="1"/>
    <cellStyle name="Hyperlink" xfId="18" builtinId="8" hidden="1"/>
    <cellStyle name="Hyperlink" xfId="27" builtinId="8" hidden="1"/>
    <cellStyle name="Hyperlink" xfId="31" builtinId="8" hidden="1"/>
    <cellStyle name="Hyperlink" xfId="33" builtinId="8" hidden="1"/>
    <cellStyle name="Hyperlink" xfId="2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 6" xfId="37"/>
    <cellStyle name="Normal_pasummary2012P1_1" xfId="13"/>
    <cellStyle name="Note" xfId="1" builtinId="10"/>
    <cellStyle name="Percent" xfId="20" builtinId="5"/>
    <cellStyle name="Percent 2" xfId="15"/>
    <cellStyle name="Percent 3" xfId="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opLeftCell="A7" zoomScale="91" workbookViewId="0">
      <selection activeCell="C52" sqref="C52:D54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</v>
      </c>
      <c r="D11" s="144" t="s">
        <v>2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2">
      <c r="A13" s="13"/>
      <c r="B13" s="28" t="s">
        <v>3</v>
      </c>
      <c r="C13" s="29"/>
      <c r="D13" s="30"/>
      <c r="E13" s="31"/>
      <c r="F13" s="32"/>
      <c r="G13" s="31"/>
      <c r="H13" s="31"/>
      <c r="I13" s="31"/>
      <c r="J13" s="31"/>
      <c r="K13" s="31"/>
      <c r="L13" s="32"/>
      <c r="M13" s="31"/>
      <c r="N13" s="32"/>
      <c r="O13" s="32"/>
      <c r="P13" s="32"/>
      <c r="Q13" s="32"/>
      <c r="R13" s="32"/>
      <c r="S13" s="31"/>
      <c r="T13" s="138"/>
      <c r="U13" s="31"/>
      <c r="V13" s="32"/>
      <c r="W13" s="31"/>
      <c r="X13" s="32"/>
      <c r="Y13" s="31"/>
      <c r="Z13" s="32"/>
      <c r="AA13" s="31"/>
      <c r="AB13" s="31"/>
    </row>
    <row r="14" spans="1:35" ht="10.9" customHeight="1" x14ac:dyDescent="0.2">
      <c r="B14" s="33"/>
      <c r="C14" s="34"/>
      <c r="D14" s="35"/>
      <c r="E14" s="35"/>
      <c r="F14" s="36"/>
      <c r="G14" s="35"/>
      <c r="H14" s="35"/>
      <c r="I14" s="35"/>
      <c r="J14" s="35"/>
      <c r="K14" s="35"/>
      <c r="L14" s="36"/>
      <c r="M14" s="35"/>
      <c r="N14" s="36"/>
      <c r="O14" s="36"/>
      <c r="P14" s="36"/>
      <c r="Q14" s="36"/>
      <c r="R14" s="36"/>
      <c r="S14" s="35"/>
      <c r="T14" s="36"/>
      <c r="U14" s="35"/>
      <c r="V14" s="36"/>
      <c r="W14" s="35"/>
      <c r="X14" s="36"/>
      <c r="Y14" s="35"/>
      <c r="Z14" s="37"/>
      <c r="AA14" s="38"/>
    </row>
    <row r="15" spans="1:35" ht="39" customHeight="1" x14ac:dyDescent="0.2">
      <c r="A15" s="10"/>
      <c r="B15" s="39"/>
      <c r="C15" s="151"/>
      <c r="D15" s="151"/>
      <c r="F15" s="152" t="s">
        <v>4</v>
      </c>
      <c r="G15" s="153"/>
      <c r="H15" s="154"/>
      <c r="I15" s="137"/>
      <c r="J15" s="155" t="s">
        <v>5</v>
      </c>
      <c r="K15" s="156"/>
      <c r="L15" s="157"/>
      <c r="M15" s="137"/>
      <c r="N15" s="155" t="s">
        <v>6</v>
      </c>
      <c r="O15" s="156"/>
      <c r="P15" s="157"/>
      <c r="Q15" s="137"/>
      <c r="R15" s="148" t="s">
        <v>7</v>
      </c>
      <c r="S15" s="137"/>
      <c r="T15" s="148" t="s">
        <v>8</v>
      </c>
      <c r="U15" s="137"/>
      <c r="V15" s="148" t="s">
        <v>9</v>
      </c>
      <c r="W15" s="137"/>
      <c r="X15" s="148" t="s">
        <v>10</v>
      </c>
      <c r="Y15" s="137"/>
      <c r="Z15" s="148" t="s">
        <v>11</v>
      </c>
      <c r="AA15" s="40"/>
    </row>
    <row r="16" spans="1:35" ht="4.9000000000000004" customHeight="1" x14ac:dyDescent="0.2">
      <c r="A16" s="10"/>
      <c r="B16" s="39"/>
      <c r="C16" s="151"/>
      <c r="D16" s="151"/>
      <c r="F16" s="41"/>
      <c r="J16" s="158"/>
      <c r="K16" s="159"/>
      <c r="L16" s="160"/>
      <c r="N16" s="158"/>
      <c r="O16" s="159"/>
      <c r="P16" s="160"/>
      <c r="R16" s="149"/>
      <c r="T16" s="149"/>
      <c r="V16" s="149"/>
      <c r="X16" s="149"/>
      <c r="Z16" s="149"/>
      <c r="AA16" s="40"/>
    </row>
    <row r="17" spans="1:35" s="42" customFormat="1" ht="28.9" customHeight="1" thickBot="1" x14ac:dyDescent="0.25">
      <c r="B17" s="43"/>
      <c r="C17" s="151"/>
      <c r="D17" s="151"/>
      <c r="E17" s="137"/>
      <c r="F17" s="44" t="s">
        <v>12</v>
      </c>
      <c r="G17" s="137"/>
      <c r="H17" s="44" t="s">
        <v>13</v>
      </c>
      <c r="J17" s="161"/>
      <c r="K17" s="162"/>
      <c r="L17" s="163"/>
      <c r="N17" s="161"/>
      <c r="O17" s="162"/>
      <c r="P17" s="163"/>
      <c r="R17" s="150"/>
      <c r="T17" s="150"/>
      <c r="V17" s="150"/>
      <c r="X17" s="150"/>
      <c r="Z17" s="150"/>
      <c r="AA17" s="45"/>
      <c r="AB17" s="137"/>
    </row>
    <row r="18" spans="1:35" s="16" customFormat="1" ht="4.9000000000000004" customHeight="1" x14ac:dyDescent="0.2">
      <c r="A18" s="9"/>
      <c r="B18" s="46"/>
      <c r="C18" s="47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4" customFormat="1" ht="16.899999999999999" customHeight="1" x14ac:dyDescent="0.2">
      <c r="A19" s="19"/>
      <c r="B19" s="48"/>
      <c r="C19" s="136" t="s">
        <v>14</v>
      </c>
      <c r="D19" s="49"/>
      <c r="E19" s="21"/>
      <c r="F19" s="124">
        <f>SUM('Caruthers '!F21,Central!F21,Chawanakee!F21,'Clovis '!F21,Dinuba!F21,'Fresno '!F21,'Golden Valley '!F21,'Kings Canyon '!F21,'Madera '!F21,Sanger!F21,Selma!F21,'Sierra '!F21,'Yosemite '!F21,'FCOE Jail'!F21,'FCOE ROP'!F21,'Valley ROP'!F21,Sheet17!F21,Sheet18!F21,Sheet19!F21,Sheet20!F21)</f>
        <v>3559898.35</v>
      </c>
      <c r="G19" s="50"/>
      <c r="H19" s="124">
        <f>SUM('Caruthers '!H21,Central!H21,Chawanakee!H21,'Clovis '!H21,Dinuba!H21,'Fresno '!H21,'Golden Valley '!H21,'Kings Canyon '!H21,'Madera '!H21,Sanger!H21,Selma!H21,'Sierra '!H21,'Yosemite '!H21,'FCOE Jail'!H21,'FCOE ROP'!H21,'Valley ROP'!H21,Sheet17!H21,Sheet18!H21,Sheet19!H21,Sheet20!H21)</f>
        <v>992678</v>
      </c>
      <c r="I19" s="50"/>
      <c r="J19" s="139">
        <f>SUM('Caruthers '!J21,Central!J21,Chawanakee!J21,'Clovis '!J21,Dinuba!J21,'Fresno '!J21,'Golden Valley '!J21,'Kings Canyon '!J21,'Madera '!J21,Sanger!J21,Selma!J21,'Sierra '!J21,'Yosemite '!J21,'FCOE Jail'!J21,'FCOE ROP'!J21,'Valley ROP'!J21,Sheet17!J21,Sheet18!J21,Sheet19!J21,Sheet20!J21)</f>
        <v>1579775</v>
      </c>
      <c r="K19" s="140"/>
      <c r="L19" s="141"/>
      <c r="M19" s="50"/>
      <c r="N19" s="139">
        <f>SUM('Caruthers '!N21,Central!N21,Chawanakee!N21,'Clovis '!N21,Dinuba!N21,'Fresno '!N21,'Golden Valley '!N21,'Kings Canyon '!N21,'Madera '!N21,Sanger!N21,Selma!N21,'Sierra '!N21,'Yosemite '!N21,'FCOE Jail'!N21,'FCOE ROP'!N21,'Valley ROP'!N21,Sheet17!N21,Sheet18!N21,Sheet19!N21,Sheet20!N21)</f>
        <v>1500</v>
      </c>
      <c r="O19" s="140"/>
      <c r="P19" s="141"/>
      <c r="Q19" s="50"/>
      <c r="R19" s="124">
        <f>SUM('Caruthers '!R21,Central!R21,Chawanakee!R21,'Clovis '!R21,Dinuba!R21,'Fresno '!R21,'Golden Valley '!R21,'Kings Canyon '!R21,'Madera '!R21,Sanger!R21,Selma!R21,'Sierra '!R21,'Yosemite '!R21,'FCOE Jail'!R21,'FCOE ROP'!R21,'Valley ROP'!R21,Sheet17!R21,Sheet18!R21,Sheet19!R21,Sheet20!R21)</f>
        <v>254591</v>
      </c>
      <c r="S19" s="50"/>
      <c r="T19" s="124">
        <f>SUM('Caruthers '!T21,Central!T21,Chawanakee!T21,'Clovis '!T21,Dinuba!T21,'Fresno '!T21,'Golden Valley '!T21,'Kings Canyon '!T21,'Madera '!T21,Sanger!T21,Selma!T21,'Sierra '!T21,'Yosemite '!T21,'FCOE Jail'!T21,'FCOE ROP'!T21,'Valley ROP'!T21,Sheet17!T21,Sheet18!T21,Sheet19!T21,Sheet20!T21)</f>
        <v>184419</v>
      </c>
      <c r="U19" s="50"/>
      <c r="V19" s="124">
        <f>SUM('Caruthers '!V21,Central!V21,Chawanakee!V21,'Clovis '!V21,Dinuba!V21,'Fresno '!V21,'Golden Valley '!V21,'Kings Canyon '!V21,'Madera '!V21,Sanger!V21,Selma!V21,'Sierra '!V21,'Yosemite '!V21,'FCOE Jail'!V21,'FCOE ROP'!V21,'Valley ROP'!V21,Sheet17!V21,Sheet18!V21,Sheet19!V21,Sheet20!V21)</f>
        <v>0</v>
      </c>
      <c r="W19" s="50"/>
      <c r="X19" s="124">
        <f>SUM('Caruthers '!X21,Central!X21,Chawanakee!X21,'Clovis '!X21,Dinuba!X21,'Fresno '!X21,'Golden Valley '!X21,'Kings Canyon '!X21,'Madera '!X21,Sanger!X21,Selma!X21,'Sierra '!X21,'Yosemite '!X21,'FCOE Jail'!X21,'FCOE ROP'!X21,'Valley ROP'!X21,Sheet17!X21,Sheet18!X21,Sheet19!X21,Sheet20!X21)</f>
        <v>0</v>
      </c>
      <c r="Y19" s="50"/>
      <c r="Z19" s="125">
        <f>SUM(F19:X19)</f>
        <v>6572861.3499999996</v>
      </c>
      <c r="AA19" s="52"/>
      <c r="AB19" s="53"/>
    </row>
    <row r="20" spans="1:35" ht="4.9000000000000004" customHeight="1" x14ac:dyDescent="0.2">
      <c r="A20" s="13"/>
      <c r="B20" s="46"/>
      <c r="C20" s="13"/>
      <c r="D20" s="14"/>
      <c r="E20" s="14"/>
      <c r="F20" s="55"/>
      <c r="G20" s="56"/>
      <c r="H20" s="55"/>
      <c r="I20" s="57"/>
      <c r="J20" s="57"/>
      <c r="K20" s="56"/>
      <c r="L20" s="56"/>
      <c r="M20" s="57"/>
      <c r="N20" s="57"/>
      <c r="O20" s="56"/>
      <c r="P20" s="56"/>
      <c r="Q20" s="56"/>
      <c r="R20" s="55"/>
      <c r="S20" s="58"/>
      <c r="T20" s="55"/>
      <c r="U20" s="58"/>
      <c r="V20" s="55"/>
      <c r="W20" s="58"/>
      <c r="X20" s="55"/>
      <c r="Y20" s="58"/>
      <c r="Z20" s="11"/>
      <c r="AA20" s="40"/>
      <c r="AD20" s="10"/>
      <c r="AF20" s="10"/>
      <c r="AG20" s="10"/>
      <c r="AH20" s="10"/>
      <c r="AI20" s="10"/>
    </row>
    <row r="21" spans="1:35" s="54" customFormat="1" ht="16.899999999999999" customHeight="1" x14ac:dyDescent="0.2">
      <c r="A21" s="19"/>
      <c r="B21" s="48"/>
      <c r="C21" s="136" t="s">
        <v>15</v>
      </c>
      <c r="D21" s="49"/>
      <c r="E21" s="21"/>
      <c r="F21" s="124">
        <f>SUM('Caruthers '!F23,Central!F23,Chawanakee!F23,'Clovis '!F23,Dinuba!F23,'Fresno '!F23,'Golden Valley '!F23,'Kings Canyon '!F23,'Madera '!F23,Sanger!F23,Selma!F23,'Sierra '!F23,'Yosemite '!F23,'FCOE Jail'!F23,'FCOE ROP'!F23,'Valley ROP'!F23,Sheet17!F23,Sheet18!F23,Sheet19!F23,Sheet20!F23)</f>
        <v>1159689.6499999999</v>
      </c>
      <c r="G21" s="50"/>
      <c r="H21" s="124">
        <f>SUM('Caruthers '!H23,Central!H23,Chawanakee!H23,'Clovis '!H23,Dinuba!H23,'Fresno '!H23,'Golden Valley '!H23,'Kings Canyon '!H23,'Madera '!H23,Sanger!H23,Selma!H23,'Sierra '!H23,'Yosemite '!H23,'FCOE Jail'!H23,'FCOE ROP'!H23,'Valley ROP'!H23,Sheet17!H23,Sheet18!H23,Sheet19!H23,Sheet20!H23)</f>
        <v>477329.12</v>
      </c>
      <c r="I21" s="50"/>
      <c r="J21" s="139">
        <f>SUM('Caruthers '!J23,Central!J23,Chawanakee!J23,'Clovis '!J23,Dinuba!J23,'Fresno '!J23,'Golden Valley '!J23,'Kings Canyon '!J23,'Madera '!J23,Sanger!J23,Selma!J23,'Sierra '!J23,'Yosemite '!J23,'FCOE Jail'!J23,'FCOE ROP'!J23,'Valley ROP'!J23,Sheet17!J23,Sheet18!J23,Sheet19!J23,Sheet20!J23)</f>
        <v>712077</v>
      </c>
      <c r="K21" s="140"/>
      <c r="L21" s="141"/>
      <c r="M21" s="50"/>
      <c r="N21" s="139">
        <f>SUM('Caruthers '!N23,Central!N23,Chawanakee!N23,'Clovis '!N23,Dinuba!N23,'Fresno '!N23,'Golden Valley '!N23,'Kings Canyon '!N23,'Madera '!N23,Sanger!N23,Selma!N23,'Sierra '!N23,'Yosemite '!N23,'FCOE Jail'!N23,'FCOE ROP'!N23,'Valley ROP'!N23,Sheet17!N23,Sheet18!N23,Sheet19!N23,Sheet20!N23)</f>
        <v>0</v>
      </c>
      <c r="O21" s="140"/>
      <c r="P21" s="141"/>
      <c r="Q21" s="50"/>
      <c r="R21" s="124">
        <f>SUM('Caruthers '!R23,Central!R23,Chawanakee!R23,'Clovis '!R23,Dinuba!R23,'Fresno '!R23,'Golden Valley '!R23,'Kings Canyon '!R23,'Madera '!R23,Sanger!R23,Selma!R23,'Sierra '!R23,'Yosemite '!R23,'FCOE Jail'!R23,'FCOE ROP'!R23,'Valley ROP'!R23,Sheet17!R23,Sheet18!R23,Sheet19!R23,Sheet20!R23)</f>
        <v>120023</v>
      </c>
      <c r="S21" s="50"/>
      <c r="T21" s="124">
        <f>SUM('Caruthers '!T23,Central!T23,Chawanakee!T23,'Clovis '!T23,Dinuba!T23,'Fresno '!T23,'Golden Valley '!T23,'Kings Canyon '!T23,'Madera '!T23,Sanger!T23,Selma!T23,'Sierra '!T23,'Yosemite '!T23,'FCOE Jail'!T23,'FCOE ROP'!T23,'Valley ROP'!T23,Sheet17!T23,Sheet18!T23,Sheet19!T23,Sheet20!T23)</f>
        <v>0</v>
      </c>
      <c r="U21" s="50"/>
      <c r="V21" s="124">
        <f>SUM('Caruthers '!V23,Central!V23,Chawanakee!V23,'Clovis '!V23,Dinuba!V23,'Fresno '!V23,'Golden Valley '!V23,'Kings Canyon '!V23,'Madera '!V23,Sanger!V23,Selma!V23,'Sierra '!V23,'Yosemite '!V23,'FCOE Jail'!V23,'FCOE ROP'!V23,'Valley ROP'!V23,Sheet17!V23,Sheet18!V23,Sheet19!V23,Sheet20!V23)</f>
        <v>0</v>
      </c>
      <c r="W21" s="50"/>
      <c r="X21" s="124">
        <f>SUM('Caruthers '!X23,Central!X23,Chawanakee!X23,'Clovis '!X23,Dinuba!X23,'Fresno '!X23,'Golden Valley '!X23,'Kings Canyon '!X23,'Madera '!X23,Sanger!X23,Selma!X23,'Sierra '!X23,'Yosemite '!X23,'FCOE Jail'!X23,'FCOE ROP'!X23,'Valley ROP'!X23,Sheet17!X23,Sheet18!X23,Sheet19!X23,Sheet20!X23)</f>
        <v>0</v>
      </c>
      <c r="Y21" s="50"/>
      <c r="Z21" s="125">
        <f>SUM(F21:X21)</f>
        <v>2469118.77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55"/>
      <c r="G22" s="56"/>
      <c r="H22" s="55"/>
      <c r="I22" s="57"/>
      <c r="J22" s="57"/>
      <c r="K22" s="56"/>
      <c r="L22" s="56"/>
      <c r="M22" s="57"/>
      <c r="N22" s="57"/>
      <c r="O22" s="56"/>
      <c r="P22" s="56"/>
      <c r="Q22" s="56"/>
      <c r="R22" s="55"/>
      <c r="S22" s="58"/>
      <c r="T22" s="55"/>
      <c r="U22" s="58"/>
      <c r="V22" s="55"/>
      <c r="W22" s="58"/>
      <c r="X22" s="55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16</v>
      </c>
      <c r="D23" s="49"/>
      <c r="E23" s="21"/>
      <c r="F23" s="124">
        <f>SUM('Caruthers '!F25,Central!F25,Chawanakee!F25,'Clovis '!F25,Dinuba!F25,'Fresno '!F25,'Golden Valley '!F25,'Kings Canyon '!F25,'Madera '!F25,Sanger!F25,Selma!F25,'Sierra '!F25,'Yosemite '!F25,'FCOE Jail'!F25,'FCOE ROP'!F25,'Valley ROP'!F25,Sheet17!F25,Sheet18!F25,Sheet19!F25,Sheet20!F25)</f>
        <v>46684</v>
      </c>
      <c r="G23" s="50"/>
      <c r="H23" s="124">
        <f>SUM('Caruthers '!H25,Central!H25,Chawanakee!H25,'Clovis '!H25,Dinuba!H25,'Fresno '!H25,'Golden Valley '!H25,'Kings Canyon '!H25,'Madera '!H25,Sanger!H25,Selma!H25,'Sierra '!H25,'Yosemite '!H25,'FCOE Jail'!H25,'FCOE ROP'!H25,'Valley ROP'!H25,Sheet17!H25,Sheet18!H25,Sheet19!H25,Sheet20!H25)</f>
        <v>55000</v>
      </c>
      <c r="I23" s="50"/>
      <c r="J23" s="139">
        <f>SUM('Caruthers '!J25,Central!J25,Chawanakee!J25,'Clovis '!J25,Dinuba!J25,'Fresno '!J25,'Golden Valley '!J25,'Kings Canyon '!J25,'Madera '!J25,Sanger!J25,Selma!J25,'Sierra '!J25,'Yosemite '!J25,'FCOE Jail'!J25,'FCOE ROP'!J25,'Valley ROP'!J25,Sheet17!J25,Sheet18!J25,Sheet19!J25,Sheet20!J25)</f>
        <v>5000</v>
      </c>
      <c r="K23" s="140"/>
      <c r="L23" s="141"/>
      <c r="M23" s="50"/>
      <c r="N23" s="139">
        <f>SUM('Caruthers '!N25,Central!N25,Chawanakee!N25,'Clovis '!N25,Dinuba!N25,'Fresno '!N25,'Golden Valley '!N25,'Kings Canyon '!N25,'Madera '!N25,Sanger!N25,Selma!N25,'Sierra '!N25,'Yosemite '!N25,'FCOE Jail'!N25,'FCOE ROP'!N25,'Valley ROP'!N25,Sheet17!N25,Sheet18!N25,Sheet19!N25,Sheet20!N25)</f>
        <v>0</v>
      </c>
      <c r="O23" s="140"/>
      <c r="P23" s="141"/>
      <c r="Q23" s="50"/>
      <c r="R23" s="124">
        <f>SUM('Caruthers '!R25,Central!R25,Chawanakee!R25,'Clovis '!R25,Dinuba!R25,'Fresno '!R25,'Golden Valley '!R25,'Kings Canyon '!R25,'Madera '!R25,Sanger!R25,Selma!R25,'Sierra '!R25,'Yosemite '!R25,'FCOE Jail'!R25,'FCOE ROP'!R25,'Valley ROP'!R25,Sheet17!R25,Sheet18!R25,Sheet19!R25,Sheet20!R25)</f>
        <v>30000</v>
      </c>
      <c r="S23" s="50"/>
      <c r="T23" s="124">
        <f>SUM('Caruthers '!T25,Central!T25,Chawanakee!T25,'Clovis '!T25,Dinuba!T25,'Fresno '!T25,'Golden Valley '!T25,'Kings Canyon '!T25,'Madera '!T25,Sanger!T25,Selma!T25,'Sierra '!T25,'Yosemite '!T25,'FCOE Jail'!T25,'FCOE ROP'!T25,'Valley ROP'!T25,Sheet17!T25,Sheet18!T25,Sheet19!T25,Sheet20!T25)</f>
        <v>0</v>
      </c>
      <c r="U23" s="50"/>
      <c r="V23" s="124">
        <f>SUM('Caruthers '!V25,Central!V25,Chawanakee!V25,'Clovis '!V25,Dinuba!V25,'Fresno '!V25,'Golden Valley '!V25,'Kings Canyon '!V25,'Madera '!V25,Sanger!V25,Selma!V25,'Sierra '!V25,'Yosemite '!V25,'FCOE Jail'!V25,'FCOE ROP'!V25,'Valley ROP'!V25,Sheet17!V25,Sheet18!V25,Sheet19!V25,Sheet20!V25)</f>
        <v>0</v>
      </c>
      <c r="W23" s="50"/>
      <c r="X23" s="124">
        <f>SUM('Caruthers '!X25,Central!X25,Chawanakee!X25,'Clovis '!X25,Dinuba!X25,'Fresno '!X25,'Golden Valley '!X25,'Kings Canyon '!X25,'Madera '!X25,Sanger!X25,Selma!X25,'Sierra '!X25,'Yosemite '!X25,'FCOE Jail'!X25,'FCOE ROP'!X25,'Valley ROP'!X25,Sheet17!X25,Sheet18!X25,Sheet19!X25,Sheet20!X25)</f>
        <v>0</v>
      </c>
      <c r="Y23" s="50"/>
      <c r="Z23" s="125">
        <f>SUM(F23:X23)</f>
        <v>136684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55"/>
      <c r="G24" s="56"/>
      <c r="H24" s="55"/>
      <c r="I24" s="57"/>
      <c r="J24" s="57"/>
      <c r="K24" s="56"/>
      <c r="L24" s="56"/>
      <c r="M24" s="57"/>
      <c r="N24" s="57"/>
      <c r="O24" s="56"/>
      <c r="P24" s="56"/>
      <c r="Q24" s="56"/>
      <c r="R24" s="55"/>
      <c r="S24" s="58"/>
      <c r="T24" s="55"/>
      <c r="U24" s="58"/>
      <c r="V24" s="55"/>
      <c r="W24" s="58"/>
      <c r="X24" s="55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17</v>
      </c>
      <c r="D25" s="49"/>
      <c r="E25" s="21"/>
      <c r="F25" s="124">
        <f>SUM('Caruthers '!F27,Central!F27,Chawanakee!F27,'Clovis '!F27,Dinuba!F27,'Fresno '!F27,'Golden Valley '!F27,'Kings Canyon '!F27,'Madera '!F27,Sanger!F27,Selma!F27,'Sierra '!F27,'Yosemite '!F27,'FCOE Jail'!F27,'FCOE ROP'!F27,'Valley ROP'!F27,Sheet17!F27,Sheet18!F27,Sheet19!F27,Sheet20!F27)</f>
        <v>71500</v>
      </c>
      <c r="G25" s="50"/>
      <c r="H25" s="124">
        <f>SUM('Caruthers '!H27,Central!H27,Chawanakee!H27,'Clovis '!H27,Dinuba!H27,'Fresno '!H27,'Golden Valley '!H27,'Kings Canyon '!H27,'Madera '!H27,Sanger!H27,Selma!H27,'Sierra '!H27,'Yosemite '!H27,'FCOE Jail'!H27,'FCOE ROP'!H27,'Valley ROP'!H27,Sheet17!H27,Sheet18!H27,Sheet19!H27,Sheet20!H27)</f>
        <v>4928</v>
      </c>
      <c r="I25" s="50"/>
      <c r="J25" s="139">
        <f>SUM('Caruthers '!J27,Central!J27,Chawanakee!J27,'Clovis '!J27,Dinuba!J27,'Fresno '!J27,'Golden Valley '!J27,'Kings Canyon '!J27,'Madera '!J27,Sanger!J27,Selma!J27,'Sierra '!J27,'Yosemite '!J27,'FCOE Jail'!J27,'FCOE ROP'!J27,'Valley ROP'!J27,Sheet17!J27,Sheet18!J27,Sheet19!J27,Sheet20!J27)</f>
        <v>5000</v>
      </c>
      <c r="K25" s="140"/>
      <c r="L25" s="141"/>
      <c r="M25" s="50"/>
      <c r="N25" s="139">
        <f>SUM('Caruthers '!N27,Central!N27,Chawanakee!N27,'Clovis '!N27,Dinuba!N27,'Fresno '!N27,'Golden Valley '!N27,'Kings Canyon '!N27,'Madera '!N27,Sanger!N27,Selma!N27,'Sierra '!N27,'Yosemite '!N27,'FCOE Jail'!N27,'FCOE ROP'!N27,'Valley ROP'!N27,Sheet17!N27,Sheet18!N27,Sheet19!N27,Sheet20!N27)</f>
        <v>0</v>
      </c>
      <c r="O25" s="140"/>
      <c r="P25" s="141"/>
      <c r="Q25" s="50"/>
      <c r="R25" s="124">
        <f>SUM('Caruthers '!R27,Central!R27,Chawanakee!R27,'Clovis '!R27,Dinuba!R27,'Fresno '!R27,'Golden Valley '!R27,'Kings Canyon '!R27,'Madera '!R27,Sanger!R27,Selma!R27,'Sierra '!R27,'Yosemite '!R27,'FCOE Jail'!R27,'FCOE ROP'!R27,'Valley ROP'!R27,Sheet17!R27,Sheet18!R27,Sheet19!R27,Sheet20!R27)</f>
        <v>0</v>
      </c>
      <c r="S25" s="50"/>
      <c r="T25" s="124">
        <f>SUM('Caruthers '!T27,Central!T27,Chawanakee!T27,'Clovis '!T27,Dinuba!T27,'Fresno '!T27,'Golden Valley '!T27,'Kings Canyon '!T27,'Madera '!T27,Sanger!T27,Selma!T27,'Sierra '!T27,'Yosemite '!T27,'FCOE Jail'!T27,'FCOE ROP'!T27,'Valley ROP'!T27,Sheet17!T27,Sheet18!T27,Sheet19!T27,Sheet20!T27)</f>
        <v>0</v>
      </c>
      <c r="U25" s="50"/>
      <c r="V25" s="124">
        <f>SUM('Caruthers '!V27,Central!V27,Chawanakee!V27,'Clovis '!V27,Dinuba!V27,'Fresno '!V27,'Golden Valley '!V27,'Kings Canyon '!V27,'Madera '!V27,Sanger!V27,Selma!V27,'Sierra '!V27,'Yosemite '!V27,'FCOE Jail'!V27,'FCOE ROP'!V27,'Valley ROP'!V27,Sheet17!V27,Sheet18!V27,Sheet19!V27,Sheet20!V27)</f>
        <v>0</v>
      </c>
      <c r="W25" s="50"/>
      <c r="X25" s="124">
        <f>SUM('Caruthers '!X27,Central!X27,Chawanakee!X27,'Clovis '!X27,Dinuba!X27,'Fresno '!X27,'Golden Valley '!X27,'Kings Canyon '!X27,'Madera '!X27,Sanger!X27,Selma!X27,'Sierra '!X27,'Yosemite '!X27,'FCOE Jail'!X27,'FCOE ROP'!X27,'Valley ROP'!X27,Sheet17!X27,Sheet18!X27,Sheet19!X27,Sheet20!X27)</f>
        <v>0</v>
      </c>
      <c r="Y25" s="50"/>
      <c r="Z25" s="125">
        <f>SUM(F25:X25)</f>
        <v>81428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55"/>
      <c r="G26" s="56"/>
      <c r="H26" s="55"/>
      <c r="I26" s="57"/>
      <c r="J26" s="57"/>
      <c r="K26" s="56"/>
      <c r="L26" s="56"/>
      <c r="M26" s="57"/>
      <c r="N26" s="57"/>
      <c r="O26" s="56"/>
      <c r="P26" s="56"/>
      <c r="Q26" s="56"/>
      <c r="R26" s="55"/>
      <c r="S26" s="58"/>
      <c r="T26" s="55"/>
      <c r="U26" s="58"/>
      <c r="V26" s="55"/>
      <c r="W26" s="58"/>
      <c r="X26" s="55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18</v>
      </c>
      <c r="D27" s="49"/>
      <c r="E27" s="21"/>
      <c r="F27" s="124">
        <f>SUM('Caruthers '!F29,Central!F29,Chawanakee!F29,'Clovis '!F29,Dinuba!F29,'Fresno '!F29,'Golden Valley '!F29,'Kings Canyon '!F29,'Madera '!F29,Sanger!F29,Selma!F29,'Sierra '!F29,'Yosemite '!F29,'FCOE Jail'!F29,'FCOE ROP'!F29,'Valley ROP'!F29,Sheet17!F29,Sheet18!F29,Sheet19!F29,Sheet20!F29)</f>
        <v>363922</v>
      </c>
      <c r="G27" s="50"/>
      <c r="H27" s="124">
        <f>SUM('Caruthers '!H29,Central!H29,Chawanakee!H29,'Clovis '!H29,Dinuba!H29,'Fresno '!H29,'Golden Valley '!H29,'Kings Canyon '!H29,'Madera '!H29,Sanger!H29,Selma!H29,'Sierra '!H29,'Yosemite '!H29,'FCOE Jail'!H29,'FCOE ROP'!H29,'Valley ROP'!H29,Sheet17!H29,Sheet18!H29,Sheet19!H29,Sheet20!H29)</f>
        <v>84852</v>
      </c>
      <c r="I27" s="50"/>
      <c r="J27" s="139">
        <f>SUM('Caruthers '!J29,Central!J29,Chawanakee!J29,'Clovis '!J29,Dinuba!J29,'Fresno '!J29,'Golden Valley '!J29,'Kings Canyon '!J29,'Madera '!J29,Sanger!J29,Selma!J29,'Sierra '!J29,'Yosemite '!J29,'FCOE Jail'!J29,'FCOE ROP'!J29,'Valley ROP'!J29,Sheet17!J29,Sheet18!J29,Sheet19!J29,Sheet20!J29)</f>
        <v>0</v>
      </c>
      <c r="K27" s="140"/>
      <c r="L27" s="141"/>
      <c r="M27" s="50"/>
      <c r="N27" s="139">
        <f>SUM('Caruthers '!N29,Central!N29,Chawanakee!N29,'Clovis '!N29,Dinuba!N29,'Fresno '!N29,'Golden Valley '!N29,'Kings Canyon '!N29,'Madera '!N29,Sanger!N29,Selma!N29,'Sierra '!N29,'Yosemite '!N29,'FCOE Jail'!N29,'FCOE ROP'!N29,'Valley ROP'!N29,Sheet17!N29,Sheet18!N29,Sheet19!N29,Sheet20!N29)</f>
        <v>0</v>
      </c>
      <c r="O27" s="140"/>
      <c r="P27" s="141"/>
      <c r="Q27" s="50"/>
      <c r="R27" s="124">
        <f>SUM('Caruthers '!R29,Central!R29,Chawanakee!R29,'Clovis '!R29,Dinuba!R29,'Fresno '!R29,'Golden Valley '!R29,'Kings Canyon '!R29,'Madera '!R29,Sanger!R29,Selma!R29,'Sierra '!R29,'Yosemite '!R29,'FCOE Jail'!R29,'FCOE ROP'!R29,'Valley ROP'!R29,Sheet17!R29,Sheet18!R29,Sheet19!R29,Sheet20!R29)</f>
        <v>0</v>
      </c>
      <c r="S27" s="50"/>
      <c r="T27" s="124">
        <f>SUM('Caruthers '!T29,Central!T29,Chawanakee!T29,'Clovis '!T29,Dinuba!T29,'Fresno '!T29,'Golden Valley '!T29,'Kings Canyon '!T29,'Madera '!T29,Sanger!T29,Selma!T29,'Sierra '!T29,'Yosemite '!T29,'FCOE Jail'!T29,'FCOE ROP'!T29,'Valley ROP'!T29,Sheet17!T29,Sheet18!T29,Sheet19!T29,Sheet20!T29)</f>
        <v>0</v>
      </c>
      <c r="U27" s="50"/>
      <c r="V27" s="124">
        <f>SUM('Caruthers '!V29,Central!V29,Chawanakee!V29,'Clovis '!V29,Dinuba!V29,'Fresno '!V29,'Golden Valley '!V29,'Kings Canyon '!V29,'Madera '!V29,Sanger!V29,Selma!V29,'Sierra '!V29,'Yosemite '!V29,'FCOE Jail'!V29,'FCOE ROP'!V29,'Valley ROP'!V29,Sheet17!V29,Sheet18!V29,Sheet19!V29,Sheet20!V29)</f>
        <v>0</v>
      </c>
      <c r="W27" s="50"/>
      <c r="X27" s="124">
        <f>SUM('Caruthers '!X29,Central!X29,Chawanakee!X29,'Clovis '!X29,Dinuba!X29,'Fresno '!X29,'Golden Valley '!X29,'Kings Canyon '!X29,'Madera '!X29,Sanger!X29,Selma!X29,'Sierra '!X29,'Yosemite '!X29,'FCOE Jail'!X29,'FCOE ROP'!X29,'Valley ROP'!X29,Sheet17!X29,Sheet18!X29,Sheet19!X29,Sheet20!X29)</f>
        <v>0</v>
      </c>
      <c r="Y27" s="50"/>
      <c r="Z27" s="125">
        <f>SUM(F27:X27)</f>
        <v>448774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55"/>
      <c r="G28" s="56"/>
      <c r="H28" s="55"/>
      <c r="I28" s="57"/>
      <c r="J28" s="57"/>
      <c r="K28" s="56"/>
      <c r="L28" s="56"/>
      <c r="M28" s="57"/>
      <c r="N28" s="57"/>
      <c r="O28" s="56"/>
      <c r="P28" s="56"/>
      <c r="Q28" s="56"/>
      <c r="R28" s="55"/>
      <c r="S28" s="58"/>
      <c r="T28" s="55"/>
      <c r="U28" s="58"/>
      <c r="V28" s="55"/>
      <c r="W28" s="58"/>
      <c r="X28" s="55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19</v>
      </c>
      <c r="D29" s="49"/>
      <c r="E29" s="21"/>
      <c r="F29" s="124">
        <f>SUM('Caruthers '!F31,Central!F31,Chawanakee!F31,'Clovis '!F31,Dinuba!F31,'Fresno '!F31,'Golden Valley '!F31,'Kings Canyon '!F31,'Madera '!F31,Sanger!F31,Selma!F31,'Sierra '!F31,'Yosemite '!F31,'FCOE Jail'!F31,'FCOE ROP'!F31,'Valley ROP'!F31,Sheet17!F31,Sheet18!F31,Sheet19!F31,Sheet20!F31)</f>
        <v>3727278</v>
      </c>
      <c r="G29" s="50"/>
      <c r="H29" s="124">
        <f>SUM('Caruthers '!H31,Central!H31,Chawanakee!H31,'Clovis '!H31,Dinuba!H31,'Fresno '!H31,'Golden Valley '!H31,'Kings Canyon '!H31,'Madera '!H31,Sanger!H31,Selma!H31,'Sierra '!H31,'Yosemite '!H31,'FCOE Jail'!H31,'FCOE ROP'!H31,'Valley ROP'!H31,Sheet17!H31,Sheet18!H31,Sheet19!H31,Sheet20!H31)</f>
        <v>1384562</v>
      </c>
      <c r="I29" s="50"/>
      <c r="J29" s="139">
        <f>SUM('Caruthers '!J31,Central!J31,Chawanakee!J31,'Clovis '!J31,Dinuba!J31,'Fresno '!J31,'Golden Valley '!J31,'Kings Canyon '!J31,'Madera '!J31,Sanger!J31,Selma!J31,'Sierra '!J31,'Yosemite '!J31,'FCOE Jail'!J31,'FCOE ROP'!J31,'Valley ROP'!J31,Sheet17!J31,Sheet18!J31,Sheet19!J31,Sheet20!J31)</f>
        <v>5000</v>
      </c>
      <c r="K29" s="140"/>
      <c r="L29" s="141"/>
      <c r="M29" s="50"/>
      <c r="N29" s="139">
        <f>SUM('Caruthers '!N31,Central!N31,Chawanakee!N31,'Clovis '!N31,Dinuba!N31,'Fresno '!N31,'Golden Valley '!N31,'Kings Canyon '!N31,'Madera '!N31,Sanger!N31,Selma!N31,'Sierra '!N31,'Yosemite '!N31,'FCOE Jail'!N31,'FCOE ROP'!N31,'Valley ROP'!N31,Sheet17!N31,Sheet18!N31,Sheet19!N31,Sheet20!N31)</f>
        <v>192181</v>
      </c>
      <c r="O29" s="140"/>
      <c r="P29" s="141"/>
      <c r="Q29" s="50"/>
      <c r="R29" s="124">
        <f>SUM('Caruthers '!R31,Central!R31,Chawanakee!R31,'Clovis '!R31,Dinuba!R31,'Fresno '!R31,'Golden Valley '!R31,'Kings Canyon '!R31,'Madera '!R31,Sanger!R31,Selma!R31,'Sierra '!R31,'Yosemite '!R31,'FCOE Jail'!R31,'FCOE ROP'!R31,'Valley ROP'!R31,Sheet17!R31,Sheet18!R31,Sheet19!R31,Sheet20!R31)</f>
        <v>420067</v>
      </c>
      <c r="S29" s="50"/>
      <c r="T29" s="124">
        <f>SUM('Caruthers '!T31,Central!T31,Chawanakee!T31,'Clovis '!T31,Dinuba!T31,'Fresno '!T31,'Golden Valley '!T31,'Kings Canyon '!T31,'Madera '!T31,Sanger!T31,Selma!T31,'Sierra '!T31,'Yosemite '!T31,'FCOE Jail'!T31,'FCOE ROP'!T31,'Valley ROP'!T31,Sheet17!T31,Sheet18!T31,Sheet19!T31,Sheet20!T31)</f>
        <v>881880</v>
      </c>
      <c r="U29" s="50"/>
      <c r="V29" s="124">
        <f>SUM('Caruthers '!V31,Central!V31,Chawanakee!V31,'Clovis '!V31,Dinuba!V31,'Fresno '!V31,'Golden Valley '!V31,'Kings Canyon '!V31,'Madera '!V31,Sanger!V31,Selma!V31,'Sierra '!V31,'Yosemite '!V31,'FCOE Jail'!V31,'FCOE ROP'!V31,'Valley ROP'!V31,Sheet17!V31,Sheet18!V31,Sheet19!V31,Sheet20!V31)</f>
        <v>0</v>
      </c>
      <c r="W29" s="50"/>
      <c r="X29" s="124">
        <f>SUM('Caruthers '!X31,Central!X31,Chawanakee!X31,'Clovis '!X31,Dinuba!X31,'Fresno '!X31,'Golden Valley '!X31,'Kings Canyon '!X31,'Madera '!X31,Sanger!X31,Selma!X31,'Sierra '!X31,'Yosemite '!X31,'FCOE Jail'!X31,'FCOE ROP'!X31,'Valley ROP'!X31,Sheet17!X31,Sheet18!X31,Sheet19!X31,Sheet20!X31)</f>
        <v>0</v>
      </c>
      <c r="Y29" s="50"/>
      <c r="Z29" s="125">
        <f>SUM(F29:X29)</f>
        <v>6610968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55"/>
      <c r="G30" s="56"/>
      <c r="H30" s="55"/>
      <c r="I30" s="57"/>
      <c r="J30" s="57"/>
      <c r="K30" s="56"/>
      <c r="L30" s="56"/>
      <c r="M30" s="57"/>
      <c r="N30" s="57"/>
      <c r="O30" s="56"/>
      <c r="P30" s="56"/>
      <c r="Q30" s="56"/>
      <c r="R30" s="55"/>
      <c r="S30" s="58"/>
      <c r="T30" s="55"/>
      <c r="U30" s="58"/>
      <c r="V30" s="55"/>
      <c r="W30" s="58"/>
      <c r="X30" s="55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20</v>
      </c>
      <c r="D31" s="49"/>
      <c r="E31" s="21"/>
      <c r="F31" s="124">
        <f>SUM('Caruthers '!F33,Central!F33,Chawanakee!F33,'Clovis '!F33,Dinuba!F33,'Fresno '!F33,'Golden Valley '!F33,'Kings Canyon '!F33,'Madera '!F33,Sanger!F33,Selma!F33,'Sierra '!F33,'Yosemite '!F33,'FCOE Jail'!F33,'FCOE ROP'!F33,'Valley ROP'!F33,Sheet17!F33,Sheet18!F33,Sheet19!F33,Sheet20!F33)</f>
        <v>83526</v>
      </c>
      <c r="G31" s="50"/>
      <c r="H31" s="124">
        <f>SUM('Caruthers '!H33,Central!H33,Chawanakee!H33,'Clovis '!H33,Dinuba!H33,'Fresno '!H33,'Golden Valley '!H33,'Kings Canyon '!H33,'Madera '!H33,Sanger!H33,Selma!H33,'Sierra '!H33,'Yosemite '!H33,'FCOE Jail'!H33,'FCOE ROP'!H33,'Valley ROP'!H33,Sheet17!H33,Sheet18!H33,Sheet19!H33,Sheet20!H33)</f>
        <v>70474</v>
      </c>
      <c r="I31" s="50"/>
      <c r="J31" s="139">
        <f>SUM('Caruthers '!J33,Central!J33,Chawanakee!J33,'Clovis '!J33,Dinuba!J33,'Fresno '!J33,'Golden Valley '!J33,'Kings Canyon '!J33,'Madera '!J33,Sanger!J33,Selma!J33,'Sierra '!J33,'Yosemite '!J33,'FCOE Jail'!J33,'FCOE ROP'!J33,'Valley ROP'!J33,Sheet17!J33,Sheet18!J33,Sheet19!J33,Sheet20!J33)</f>
        <v>5000</v>
      </c>
      <c r="K31" s="140"/>
      <c r="L31" s="141"/>
      <c r="M31" s="50"/>
      <c r="N31" s="139">
        <f>SUM('Caruthers '!N33,Central!N33,Chawanakee!N33,'Clovis '!N33,Dinuba!N33,'Fresno '!N33,'Golden Valley '!N33,'Kings Canyon '!N33,'Madera '!N33,Sanger!N33,Selma!N33,'Sierra '!N33,'Yosemite '!N33,'FCOE Jail'!N33,'FCOE ROP'!N33,'Valley ROP'!N33,Sheet17!N33,Sheet18!N33,Sheet19!N33,Sheet20!N33)</f>
        <v>0</v>
      </c>
      <c r="O31" s="140"/>
      <c r="P31" s="141"/>
      <c r="Q31" s="50"/>
      <c r="R31" s="124">
        <f>SUM('Caruthers '!R33,Central!R33,Chawanakee!R33,'Clovis '!R33,Dinuba!R33,'Fresno '!R33,'Golden Valley '!R33,'Kings Canyon '!R33,'Madera '!R33,Sanger!R33,Selma!R33,'Sierra '!R33,'Yosemite '!R33,'FCOE Jail'!R33,'FCOE ROP'!R33,'Valley ROP'!R33,Sheet17!R33,Sheet18!R33,Sheet19!R33,Sheet20!R33)</f>
        <v>0</v>
      </c>
      <c r="S31" s="50"/>
      <c r="T31" s="124">
        <f>SUM('Caruthers '!T33,Central!T33,Chawanakee!T33,'Clovis '!T33,Dinuba!T33,'Fresno '!T33,'Golden Valley '!T33,'Kings Canyon '!T33,'Madera '!T33,Sanger!T33,Selma!T33,'Sierra '!T33,'Yosemite '!T33,'FCOE Jail'!T33,'FCOE ROP'!T33,'Valley ROP'!T33,Sheet17!T33,Sheet18!T33,Sheet19!T33,Sheet20!T33)</f>
        <v>0</v>
      </c>
      <c r="U31" s="50"/>
      <c r="V31" s="124">
        <f>SUM('Caruthers '!V33,Central!V33,Chawanakee!V33,'Clovis '!V33,Dinuba!V33,'Fresno '!V33,'Golden Valley '!V33,'Kings Canyon '!V33,'Madera '!V33,Sanger!V33,Selma!V33,'Sierra '!V33,'Yosemite '!V33,'FCOE Jail'!V33,'FCOE ROP'!V33,'Valley ROP'!V33,Sheet17!V33,Sheet18!V33,Sheet19!V33,Sheet20!V33)</f>
        <v>0</v>
      </c>
      <c r="W31" s="50"/>
      <c r="X31" s="124">
        <f>SUM('Caruthers '!X33,Central!X33,Chawanakee!X33,'Clovis '!X33,Dinuba!X33,'Fresno '!X33,'Golden Valley '!X33,'Kings Canyon '!X33,'Madera '!X33,Sanger!X33,Selma!X33,'Sierra '!X33,'Yosemite '!X33,'FCOE Jail'!X33,'FCOE ROP'!X33,'Valley ROP'!X33,Sheet17!X33,Sheet18!X33,Sheet19!X33,Sheet20!X33)</f>
        <v>0</v>
      </c>
      <c r="Y31" s="50"/>
      <c r="Z31" s="125">
        <f>SUM(F31:X31)</f>
        <v>159000</v>
      </c>
      <c r="AA31" s="52"/>
      <c r="AB31" s="53"/>
    </row>
    <row r="32" spans="1:35" ht="4.9000000000000004" customHeight="1" thickBot="1" x14ac:dyDescent="0.25">
      <c r="A32" s="13"/>
      <c r="B32" s="46"/>
      <c r="C32" s="164"/>
      <c r="D32" s="164"/>
      <c r="E32" s="14"/>
      <c r="F32" s="135"/>
      <c r="G32" s="10"/>
      <c r="H32" s="135"/>
      <c r="I32" s="10"/>
      <c r="J32" s="165"/>
      <c r="K32" s="165"/>
      <c r="L32" s="165"/>
      <c r="M32" s="10"/>
      <c r="N32" s="165"/>
      <c r="O32" s="165"/>
      <c r="P32" s="165"/>
      <c r="Q32" s="15"/>
      <c r="R32" s="59"/>
      <c r="T32" s="60"/>
      <c r="V32" s="60"/>
      <c r="X32" s="60"/>
      <c r="Z32" s="60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66" t="s">
        <v>11</v>
      </c>
      <c r="D33" s="167"/>
      <c r="E33" s="53"/>
      <c r="F33" s="126">
        <f>SUM(F19:F31)</f>
        <v>9012498</v>
      </c>
      <c r="G33" s="21"/>
      <c r="H33" s="126">
        <f>SUM(H19:H31)</f>
        <v>3069823.12</v>
      </c>
      <c r="I33" s="53"/>
      <c r="J33" s="168">
        <f>SUM(J19:L31)</f>
        <v>2311852</v>
      </c>
      <c r="K33" s="169"/>
      <c r="L33" s="170"/>
      <c r="M33" s="53"/>
      <c r="N33" s="171">
        <f>SUM(N19:P31)</f>
        <v>193681</v>
      </c>
      <c r="O33" s="172"/>
      <c r="P33" s="173"/>
      <c r="Q33" s="53"/>
      <c r="R33" s="126">
        <f>SUM(R19:R31)</f>
        <v>824681</v>
      </c>
      <c r="S33" s="53"/>
      <c r="T33" s="126">
        <f>SUM(T19:T31)</f>
        <v>1066299</v>
      </c>
      <c r="U33" s="53"/>
      <c r="V33" s="127">
        <f>SUM(V19:V31)</f>
        <v>0</v>
      </c>
      <c r="W33" s="53"/>
      <c r="X33" s="127">
        <f>SUM(X19:X31)</f>
        <v>0</v>
      </c>
      <c r="Y33" s="53"/>
      <c r="Z33" s="127">
        <f>SUM(Z19:Z31)</f>
        <v>16478834.119999999</v>
      </c>
      <c r="AA33" s="52"/>
      <c r="AB33" s="53"/>
    </row>
    <row r="34" spans="1:35" ht="10.9" customHeight="1" x14ac:dyDescent="0.2">
      <c r="B34" s="63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6"/>
      <c r="AA34" s="67"/>
      <c r="AD34" s="10"/>
      <c r="AF34" s="10"/>
      <c r="AG34" s="10"/>
      <c r="AH34" s="10"/>
      <c r="AI34" s="10"/>
    </row>
    <row r="35" spans="1:35" ht="3" customHeight="1" x14ac:dyDescent="0.2">
      <c r="O35" s="10"/>
      <c r="P35" s="10"/>
      <c r="Z35" s="12"/>
      <c r="AD35" s="10"/>
      <c r="AF35" s="10"/>
      <c r="AG35" s="10"/>
      <c r="AH35" s="10"/>
      <c r="AI35" s="10"/>
    </row>
    <row r="36" spans="1:35" ht="11.65" customHeight="1" x14ac:dyDescent="0.2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2.9" customHeight="1" x14ac:dyDescent="0.2">
      <c r="A37" s="13"/>
      <c r="B37" s="28" t="s">
        <v>21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0.9" customHeight="1" x14ac:dyDescent="0.2">
      <c r="A38" s="13"/>
      <c r="B38" s="33"/>
      <c r="C38" s="34"/>
      <c r="D38" s="68"/>
      <c r="E38" s="34"/>
      <c r="F38" s="69"/>
      <c r="G38" s="68"/>
      <c r="H38" s="68"/>
      <c r="I38" s="69"/>
      <c r="J38" s="68"/>
      <c r="K38" s="69"/>
      <c r="L38" s="69"/>
      <c r="M38" s="69"/>
      <c r="N38" s="69"/>
      <c r="O38" s="38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2">
      <c r="A39" s="9"/>
      <c r="B39" s="39"/>
      <c r="C39" s="70"/>
      <c r="D39" s="71"/>
      <c r="E39" s="137"/>
      <c r="F39" s="148" t="s">
        <v>22</v>
      </c>
      <c r="G39" s="137"/>
      <c r="H39" s="175" t="s">
        <v>23</v>
      </c>
      <c r="I39" s="176"/>
      <c r="J39" s="177"/>
      <c r="K39" s="137"/>
      <c r="L39" s="175" t="s">
        <v>24</v>
      </c>
      <c r="M39" s="176"/>
      <c r="N39" s="177"/>
      <c r="O39" s="40"/>
      <c r="R39" s="178"/>
      <c r="S39" s="178"/>
      <c r="T39" s="178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4.9000000000000004" customHeight="1" x14ac:dyDescent="0.2">
      <c r="A40" s="13"/>
      <c r="B40" s="39"/>
      <c r="C40" s="10"/>
      <c r="E40" s="72"/>
      <c r="F40" s="149"/>
      <c r="G40" s="72"/>
      <c r="H40" s="73"/>
      <c r="I40" s="73"/>
      <c r="J40" s="73"/>
      <c r="K40" s="73"/>
      <c r="L40" s="73"/>
      <c r="M40" s="73"/>
      <c r="N40" s="73"/>
      <c r="O40" s="52"/>
      <c r="Q40" s="10"/>
      <c r="R40" s="178"/>
      <c r="S40" s="178"/>
      <c r="T40" s="178"/>
    </row>
    <row r="41" spans="1:35" ht="13.5" thickBot="1" x14ac:dyDescent="0.25">
      <c r="A41" s="11"/>
      <c r="B41" s="39"/>
      <c r="C41" s="74"/>
      <c r="D41" s="75"/>
      <c r="E41" s="137"/>
      <c r="F41" s="150"/>
      <c r="G41" s="137"/>
      <c r="H41" s="44" t="s">
        <v>25</v>
      </c>
      <c r="I41" s="137"/>
      <c r="J41" s="44" t="s">
        <v>26</v>
      </c>
      <c r="K41" s="137"/>
      <c r="L41" s="44" t="s">
        <v>25</v>
      </c>
      <c r="M41" s="137"/>
      <c r="N41" s="44" t="s">
        <v>26</v>
      </c>
      <c r="O41" s="40"/>
      <c r="Q41" s="10"/>
      <c r="R41" s="178"/>
      <c r="S41" s="178"/>
      <c r="T41" s="178"/>
    </row>
    <row r="42" spans="1:35" ht="4.9000000000000004" customHeight="1" x14ac:dyDescent="0.2">
      <c r="A42" s="13"/>
      <c r="B42" s="46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2"/>
      <c r="Q42" s="10"/>
      <c r="R42" s="11"/>
      <c r="S42" s="15"/>
      <c r="T42" s="15"/>
    </row>
    <row r="43" spans="1:35" s="83" customFormat="1" ht="16.149999999999999" customHeight="1" x14ac:dyDescent="0.2">
      <c r="A43" s="78"/>
      <c r="B43" s="79"/>
      <c r="C43" s="136" t="s">
        <v>27</v>
      </c>
      <c r="D43" s="49"/>
      <c r="E43" s="77"/>
      <c r="F43" s="124">
        <f>SUM('Caruthers '!F44,Central!F44,Chawanakee!F44,'Clovis '!F44,Dinuba!F44,'Fresno '!F44,'Golden Valley '!F44,'Kings Canyon '!F44,'Madera '!F44,Sanger!F44,Selma!F44,'Sierra '!F44,'Yosemite '!F44,'FCOE Jail'!F44,'FCOE ROP'!F44,'Valley ROP'!F44,Sheet17!F44,Sheet18!F44,Sheet19!F44,Sheet20!F44)</f>
        <v>9362223</v>
      </c>
      <c r="G43" s="50"/>
      <c r="H43" s="124">
        <f>SUM('Caruthers '!H44,Central!H44,Chawanakee!H44,'Clovis '!H44,Dinuba!H44,'Fresno '!H44,'Golden Valley '!L46,'Kings Canyon '!H44,'Madera '!H44,Sanger!H44,Selma!H44,'Sierra '!L46,'Yosemite '!H44,'FCOE Jail'!H44,'FCOE ROP'!H44,'Valley ROP'!H44,Sheet17!H44,Sheet18!H44,Sheet19!H44,Sheet20!H44)</f>
        <v>266148.3</v>
      </c>
      <c r="I43" s="80"/>
      <c r="J43" s="81">
        <f>IFERROR(H43/F43,"")</f>
        <v>2.8427895810642406E-2</v>
      </c>
      <c r="K43" s="80"/>
      <c r="L43" s="124">
        <f>SUM('Caruthers '!L44,Central!L44,Chawanakee!L44,'Clovis '!L44,Dinuba!L44,'Fresno '!L44,'Golden Valley '!L44,'Kings Canyon '!L44,'Madera '!L44,Sanger!L44,Selma!L44,'Sierra '!L44,'Yosemite '!L44,'FCOE Jail'!L44,'FCOE ROP'!L44,'Valley ROP'!L44,Sheet17!L44,Sheet18!L44,Sheet19!L44,Sheet20!L44)</f>
        <v>157987</v>
      </c>
      <c r="M43" s="82"/>
      <c r="N43" s="81">
        <f>IFERROR(L43/F43,"")</f>
        <v>1.6874945191969897E-2</v>
      </c>
      <c r="O43" s="40"/>
      <c r="P43" s="77"/>
      <c r="R43" s="84"/>
      <c r="S43" s="80"/>
      <c r="T43" s="85"/>
      <c r="U43" s="77"/>
      <c r="W43" s="77"/>
      <c r="Y43" s="77"/>
      <c r="AA43" s="77"/>
      <c r="AB43" s="77"/>
      <c r="AD43" s="77"/>
      <c r="AF43" s="77"/>
      <c r="AG43" s="86"/>
      <c r="AH43" s="77"/>
      <c r="AI43" s="77"/>
    </row>
    <row r="44" spans="1:35" s="95" customFormat="1" ht="6" customHeight="1" x14ac:dyDescent="0.2">
      <c r="A44" s="87"/>
      <c r="B44" s="88"/>
      <c r="C44" s="89"/>
      <c r="D44" s="90"/>
      <c r="E44" s="72"/>
      <c r="F44" s="73"/>
      <c r="G44" s="91"/>
      <c r="H44" s="73"/>
      <c r="I44" s="92"/>
      <c r="J44" s="93"/>
      <c r="K44" s="92"/>
      <c r="L44" s="73"/>
      <c r="M44" s="73"/>
      <c r="N44" s="73"/>
      <c r="O44" s="52"/>
      <c r="P44" s="94"/>
      <c r="R44" s="92"/>
      <c r="S44" s="92"/>
      <c r="T44" s="92"/>
      <c r="U44" s="94"/>
      <c r="W44" s="94"/>
      <c r="Y44" s="94"/>
      <c r="AA44" s="94"/>
      <c r="AB44" s="94"/>
      <c r="AD44" s="94"/>
      <c r="AF44" s="94"/>
      <c r="AG44" s="96"/>
      <c r="AH44" s="94"/>
      <c r="AI44" s="94"/>
    </row>
    <row r="45" spans="1:35" s="83" customFormat="1" ht="15" x14ac:dyDescent="0.2">
      <c r="A45" s="78"/>
      <c r="B45" s="79"/>
      <c r="C45" s="136" t="s">
        <v>28</v>
      </c>
      <c r="D45" s="49"/>
      <c r="E45" s="77"/>
      <c r="F45" s="124">
        <f>SUM('Caruthers '!F46,Central!F46,Chawanakee!F46,'Clovis '!F46,Dinuba!F46,'Fresno '!F46,'Golden Valley '!F46,'Kings Canyon '!F46,'Madera '!F46,Sanger!F46,Selma!F46,'Sierra '!F46,'Yosemite '!F46,'FCOE Jail'!F46,'FCOE ROP'!F46,'Valley ROP'!F46,Sheet17!F46,Sheet18!F46,Sheet19!F46,Sheet20!F46)</f>
        <v>3136150</v>
      </c>
      <c r="G45" s="50"/>
      <c r="K45" s="80"/>
      <c r="L45" s="124" t="e">
        <f>SUM('Caruthers '!L46,Central!L46,Chawanakee!L46,'Clovis '!L46,Dinuba!L46,'Fresno '!L46,'Golden Valley '!#REF!,'Kings Canyon '!L46,'Madera '!L46,Sanger!L46,Selma!L46,'Sierra '!#REF!,'Yosemite '!L46,'FCOE Jail'!L46,'FCOE ROP'!L46,'Valley ROP'!L46,Sheet17!L46,Sheet18!L46,Sheet19!L46,Sheet20!L46)</f>
        <v>#REF!</v>
      </c>
      <c r="M45" s="97"/>
      <c r="N45" s="81" t="str">
        <f>IFERROR(L45/F45,"")</f>
        <v/>
      </c>
      <c r="O45" s="52"/>
      <c r="P45" s="77"/>
      <c r="R45" s="84"/>
      <c r="S45" s="80"/>
      <c r="T45" s="85"/>
      <c r="U45" s="77"/>
      <c r="W45" s="77"/>
      <c r="Y45" s="77"/>
      <c r="AA45" s="77"/>
      <c r="AB45" s="77"/>
      <c r="AD45" s="77"/>
      <c r="AF45" s="77"/>
      <c r="AG45" s="86"/>
      <c r="AH45" s="77"/>
      <c r="AI45" s="77"/>
    </row>
    <row r="46" spans="1:35" s="95" customFormat="1" ht="4.9000000000000004" customHeight="1" thickBot="1" x14ac:dyDescent="0.25">
      <c r="A46" s="87"/>
      <c r="B46" s="88"/>
      <c r="C46" s="164"/>
      <c r="D46" s="164"/>
      <c r="E46" s="72"/>
      <c r="F46" s="98"/>
      <c r="G46" s="91"/>
      <c r="H46" s="98"/>
      <c r="I46" s="72"/>
      <c r="J46" s="98"/>
      <c r="K46" s="72"/>
      <c r="L46" s="99"/>
      <c r="M46" s="72"/>
      <c r="N46" s="99"/>
      <c r="O46" s="40"/>
      <c r="P46" s="94"/>
      <c r="R46" s="92"/>
      <c r="S46" s="92"/>
      <c r="T46" s="92"/>
      <c r="U46" s="94"/>
      <c r="W46" s="94"/>
      <c r="Y46" s="94"/>
      <c r="AA46" s="94"/>
      <c r="AB46" s="94"/>
      <c r="AD46" s="94"/>
      <c r="AF46" s="94"/>
      <c r="AG46" s="96"/>
      <c r="AH46" s="94"/>
      <c r="AI46" s="94"/>
    </row>
    <row r="47" spans="1:35" s="83" customFormat="1" ht="15.75" x14ac:dyDescent="0.2">
      <c r="A47" s="78"/>
      <c r="B47" s="79"/>
      <c r="C47" s="166" t="s">
        <v>11</v>
      </c>
      <c r="D47" s="167"/>
      <c r="E47" s="77"/>
      <c r="F47" s="126">
        <f>SUM(F43:F45)</f>
        <v>12498373</v>
      </c>
      <c r="G47" s="21"/>
      <c r="H47" s="126">
        <f>SUM(H43:H45)</f>
        <v>266148.3</v>
      </c>
      <c r="I47" s="77"/>
      <c r="J47" s="81">
        <f>IFERROR(H47/F47,"")</f>
        <v>2.1294635709783984E-2</v>
      </c>
      <c r="K47" s="80"/>
      <c r="L47" s="126">
        <f>L43</f>
        <v>157987</v>
      </c>
      <c r="M47" s="77"/>
      <c r="N47" s="81">
        <f>N43</f>
        <v>1.6874945191969897E-2</v>
      </c>
      <c r="O47" s="52"/>
      <c r="P47" s="77"/>
      <c r="R47" s="174"/>
      <c r="S47" s="174"/>
      <c r="T47" s="174"/>
      <c r="U47" s="77"/>
      <c r="W47" s="77"/>
      <c r="Y47" s="77"/>
      <c r="AA47" s="77"/>
      <c r="AB47" s="77"/>
      <c r="AD47" s="77"/>
      <c r="AF47" s="77"/>
      <c r="AG47" s="86"/>
      <c r="AH47" s="77"/>
      <c r="AI47" s="77"/>
    </row>
    <row r="48" spans="1:35" ht="13.15" customHeight="1" x14ac:dyDescent="0.2">
      <c r="B48" s="63"/>
      <c r="C48" s="100"/>
      <c r="D48" s="101"/>
      <c r="E48" s="102"/>
      <c r="F48" s="103"/>
      <c r="G48" s="102"/>
      <c r="H48" s="102"/>
      <c r="I48" s="104"/>
      <c r="J48" s="102"/>
      <c r="K48" s="104"/>
      <c r="L48" s="103"/>
      <c r="M48" s="104"/>
      <c r="N48" s="103"/>
      <c r="O48" s="67"/>
      <c r="P48" s="105"/>
      <c r="Q48" s="10"/>
      <c r="R48" s="11"/>
      <c r="S48" s="106"/>
      <c r="T48" s="11"/>
    </row>
    <row r="49" spans="1:35" ht="15" x14ac:dyDescent="0.2">
      <c r="B49" s="13"/>
      <c r="C49" s="107"/>
      <c r="D49" s="75"/>
      <c r="E49" s="21"/>
      <c r="F49" s="108"/>
      <c r="G49" s="106"/>
      <c r="H49" s="106"/>
      <c r="J49" s="106"/>
      <c r="K49" s="106"/>
      <c r="L49" s="108"/>
      <c r="M49" s="106"/>
      <c r="N49" s="108"/>
      <c r="Q49" s="106"/>
      <c r="R49" s="11"/>
      <c r="S49" s="21"/>
      <c r="T49" s="138"/>
    </row>
    <row r="50" spans="1:35" s="20" customFormat="1" ht="15.75" x14ac:dyDescent="0.2">
      <c r="A50" s="19"/>
      <c r="B50" s="28" t="s">
        <v>29</v>
      </c>
      <c r="C50" s="109"/>
      <c r="D50" s="110"/>
      <c r="E50" s="31"/>
      <c r="F50" s="32"/>
      <c r="G50" s="31"/>
      <c r="H50" s="31"/>
      <c r="I50" s="31"/>
      <c r="J50" s="31"/>
      <c r="K50" s="31"/>
      <c r="L50" s="32"/>
      <c r="M50" s="31"/>
      <c r="N50" s="32"/>
      <c r="Q50" s="31"/>
      <c r="R50" s="32"/>
      <c r="S50" s="31"/>
      <c r="T50" s="32"/>
      <c r="U50" s="31"/>
      <c r="V50" s="32"/>
      <c r="W50" s="31"/>
      <c r="X50" s="111"/>
      <c r="Y50" s="31"/>
      <c r="Z50" s="112"/>
      <c r="AA50" s="31"/>
      <c r="AB50" s="31"/>
    </row>
    <row r="51" spans="1:35" ht="15" x14ac:dyDescent="0.2">
      <c r="B51" s="33"/>
      <c r="C51" s="34"/>
      <c r="D51" s="35"/>
      <c r="E51" s="35"/>
      <c r="F51" s="36"/>
      <c r="G51" s="35"/>
      <c r="H51" s="35"/>
      <c r="I51" s="35"/>
      <c r="J51" s="35"/>
      <c r="K51" s="35"/>
      <c r="L51" s="36"/>
      <c r="M51" s="35"/>
      <c r="N51" s="36"/>
      <c r="O51" s="36"/>
      <c r="P51" s="36"/>
      <c r="Q51" s="35"/>
      <c r="R51" s="36"/>
      <c r="S51" s="35"/>
      <c r="T51" s="36"/>
      <c r="U51" s="35"/>
      <c r="V51" s="36"/>
      <c r="W51" s="35"/>
      <c r="X51" s="36"/>
      <c r="Y51" s="35"/>
      <c r="Z51" s="37"/>
      <c r="AA51" s="38"/>
      <c r="AD51" s="10"/>
      <c r="AF51" s="10"/>
      <c r="AG51" s="10"/>
      <c r="AH51" s="10"/>
      <c r="AI51" s="10"/>
    </row>
    <row r="52" spans="1:35" ht="28.15" customHeight="1" x14ac:dyDescent="0.2">
      <c r="A52" s="10"/>
      <c r="B52" s="39"/>
      <c r="C52" s="151"/>
      <c r="D52" s="151"/>
      <c r="F52" s="152" t="s">
        <v>4</v>
      </c>
      <c r="G52" s="153"/>
      <c r="H52" s="154"/>
      <c r="I52" s="137"/>
      <c r="J52" s="155" t="s">
        <v>5</v>
      </c>
      <c r="K52" s="156"/>
      <c r="L52" s="157"/>
      <c r="M52" s="137"/>
      <c r="N52" s="155" t="s">
        <v>6</v>
      </c>
      <c r="O52" s="156"/>
      <c r="P52" s="157"/>
      <c r="Q52" s="137"/>
      <c r="R52" s="148" t="s">
        <v>7</v>
      </c>
      <c r="S52" s="137"/>
      <c r="T52" s="148" t="s">
        <v>8</v>
      </c>
      <c r="U52" s="137"/>
      <c r="V52" s="148" t="s">
        <v>9</v>
      </c>
      <c r="W52" s="137"/>
      <c r="X52" s="148" t="s">
        <v>10</v>
      </c>
      <c r="Y52" s="137"/>
      <c r="Z52" s="148" t="s">
        <v>11</v>
      </c>
      <c r="AA52" s="40"/>
      <c r="AD52" s="10"/>
      <c r="AF52" s="10"/>
      <c r="AG52" s="10"/>
      <c r="AH52" s="10"/>
      <c r="AI52" s="10"/>
    </row>
    <row r="53" spans="1:35" ht="9" customHeight="1" x14ac:dyDescent="0.2">
      <c r="A53" s="10"/>
      <c r="B53" s="39"/>
      <c r="C53" s="151"/>
      <c r="D53" s="151"/>
      <c r="F53" s="41"/>
      <c r="J53" s="158"/>
      <c r="K53" s="159"/>
      <c r="L53" s="160"/>
      <c r="N53" s="158"/>
      <c r="O53" s="159"/>
      <c r="P53" s="160"/>
      <c r="R53" s="149"/>
      <c r="T53" s="149"/>
      <c r="V53" s="149"/>
      <c r="X53" s="149"/>
      <c r="Z53" s="149"/>
      <c r="AA53" s="40"/>
      <c r="AD53" s="10"/>
      <c r="AF53" s="10"/>
      <c r="AG53" s="10"/>
      <c r="AH53" s="10"/>
      <c r="AI53" s="10"/>
    </row>
    <row r="54" spans="1:35" s="42" customFormat="1" ht="26.25" thickBot="1" x14ac:dyDescent="0.25">
      <c r="B54" s="43"/>
      <c r="C54" s="151"/>
      <c r="D54" s="151"/>
      <c r="E54" s="137"/>
      <c r="F54" s="44" t="s">
        <v>12</v>
      </c>
      <c r="G54" s="137"/>
      <c r="H54" s="44" t="s">
        <v>13</v>
      </c>
      <c r="J54" s="161"/>
      <c r="K54" s="162"/>
      <c r="L54" s="163"/>
      <c r="N54" s="161"/>
      <c r="O54" s="162"/>
      <c r="P54" s="163"/>
      <c r="R54" s="150"/>
      <c r="T54" s="150"/>
      <c r="V54" s="150"/>
      <c r="X54" s="150"/>
      <c r="Z54" s="150"/>
      <c r="AA54" s="45"/>
      <c r="AB54" s="137"/>
    </row>
    <row r="55" spans="1:35" s="16" customFormat="1" ht="2.65" customHeight="1" x14ac:dyDescent="0.2">
      <c r="A55" s="9"/>
      <c r="B55" s="46"/>
      <c r="C55" s="47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4.9000000000000004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6.899999999999999" customHeight="1" x14ac:dyDescent="0.2">
      <c r="B57" s="48"/>
      <c r="C57" s="179" t="s">
        <v>30</v>
      </c>
      <c r="D57" s="180" t="s">
        <v>31</v>
      </c>
      <c r="E57" s="21"/>
      <c r="F57" s="128">
        <f>SUM('Caruthers '!F58,Central!F58,Chawanakee!F58,'Clovis '!F58,Dinuba!F58,'Fresno '!F58,'Golden Valley '!F58,'Kings Canyon '!F58,'Madera '!F58,Sanger!F58,Selma!F58,'Sierra '!F58,'Yosemite '!F58,'FCOE Jail'!F58,'FCOE ROP'!F58,'Valley ROP'!F58,Sheet17!F58,Sheet18!F58,Sheet19!F58,Sheet20!F58)</f>
        <v>2842237.35</v>
      </c>
      <c r="G57" s="21"/>
      <c r="H57" s="128">
        <f>SUM('Caruthers '!H58,Central!H58,Chawanakee!H58,'Clovis '!H58,Dinuba!H58,'Fresno '!H58,'Golden Valley '!H58,'Kings Canyon '!H58,'Madera '!H58,Sanger!H58,Selma!H58,'Sierra '!H58,'Yosemite '!H58,'FCOE Jail'!H58,'FCOE ROP'!H58,'Valley ROP'!H58,Sheet17!H58,Sheet18!H58,Sheet19!H58,Sheet20!H58)</f>
        <v>965586</v>
      </c>
      <c r="I57" s="21"/>
      <c r="J57" s="181">
        <f>SUM('Caruthers '!J58,Central!J58,Chawanakee!J58,'Clovis '!J58,Dinuba!J58,'Fresno '!J58,'Golden Valley '!J58,'Kings Canyon '!J58,'Madera '!J58,Sanger!J58,Selma!J58,'Sierra '!J58,'Yosemite '!J58,'FCOE Jail'!J58,'FCOE ROP'!J58,'Valley ROP'!J58,Sheet17!J58,Sheet18!J58,Sheet19!J58,Sheet20!J58)</f>
        <v>749499</v>
      </c>
      <c r="K57" s="182"/>
      <c r="L57" s="183"/>
      <c r="M57" s="21"/>
      <c r="N57" s="181">
        <f>SUM('Caruthers '!N58,Central!N58,Chawanakee!N58,'Clovis '!N58,Dinuba!N58,'Fresno '!N58,'Golden Valley '!N58,'Kings Canyon '!N58,'Madera '!N58,Sanger!N58,Selma!N58,'Sierra '!N58,'Yosemite '!N58,'FCOE Jail'!N58,'FCOE ROP'!N58,'Valley ROP'!N58,Sheet17!N58,Sheet18!N58,Sheet19!N58,Sheet20!N58)</f>
        <v>63561</v>
      </c>
      <c r="O57" s="182"/>
      <c r="P57" s="183"/>
      <c r="Q57" s="21"/>
      <c r="R57" s="128">
        <f>SUM('Caruthers '!R58,Central!R58,Chawanakee!R58,'Clovis '!R58,Dinuba!R58,'Fresno '!R58,'Golden Valley '!R58,'Kings Canyon '!R58,'Madera '!R58,Sanger!R58,Selma!R58,'Sierra '!R58,'Yosemite '!R58,'FCOE Jail'!R58,'FCOE ROP'!R58,'Valley ROP'!R58,Sheet17!R58,Sheet18!R58,Sheet19!R58,Sheet20!R58)</f>
        <v>262189</v>
      </c>
      <c r="S57" s="21"/>
      <c r="T57" s="128">
        <f>SUM('Caruthers '!T58,Central!T58,Chawanakee!T58,'Clovis '!T58,Dinuba!T58,'Fresno '!T58,'Golden Valley '!T58,'Kings Canyon '!T58,'Madera '!T58,Sanger!T58,Selma!T58,'Sierra '!T58,'Yosemite '!T58,'FCOE Jail'!T58,'FCOE ROP'!T58,'Valley ROP'!T58,Sheet17!T58,Sheet18!T58,Sheet19!T58,Sheet20!T58)</f>
        <v>354064</v>
      </c>
      <c r="U57" s="21"/>
      <c r="V57" s="128">
        <f>SUM('Caruthers '!V58,Central!V58,Chawanakee!V58,'Clovis '!V58,Dinuba!V58,'Fresno '!V58,'Golden Valley '!V58,'Kings Canyon '!V58,'Madera '!V58,Sanger!V58,Selma!V58,'Sierra '!V58,'Yosemite '!V58,'FCOE Jail'!V58,'FCOE ROP'!V58,'Valley ROP'!V58,Sheet17!V58,Sheet18!V58,Sheet19!V58,Sheet20!V58)</f>
        <v>0</v>
      </c>
      <c r="W57" s="21"/>
      <c r="X57" s="128">
        <f>SUM('Caruthers '!X58,Central!X58,Chawanakee!X58,'Clovis '!X58,Dinuba!X58,'Fresno '!X58,'Golden Valley '!X58,'Kings Canyon '!X58,'Madera '!X58,Sanger!X58,Selma!X58,'Sierra '!X58,'Yosemite '!X58,'FCOE Jail'!X58,'FCOE ROP'!X58,'Valley ROP'!X58,Sheet17!X58,Sheet18!X58,Sheet19!X58,Sheet20!X58)</f>
        <v>0</v>
      </c>
      <c r="Y57" s="50"/>
      <c r="Z57" s="125">
        <f>SUM(F57:X57)</f>
        <v>5237136.3499999996</v>
      </c>
      <c r="AA57" s="52"/>
      <c r="AB57" s="53"/>
      <c r="AD57" s="10"/>
      <c r="AF57" s="10"/>
      <c r="AG57" s="10"/>
      <c r="AH57" s="10"/>
      <c r="AI57" s="10"/>
    </row>
    <row r="58" spans="1:35" s="16" customFormat="1" ht="4.9000000000000004" customHeight="1" x14ac:dyDescent="0.2">
      <c r="A58" s="9"/>
      <c r="B58" s="46"/>
      <c r="C58" s="47"/>
      <c r="D58" s="14"/>
      <c r="E58" s="15"/>
      <c r="F58" s="129"/>
      <c r="G58" s="130"/>
      <c r="H58" s="129"/>
      <c r="I58" s="131"/>
      <c r="J58" s="129"/>
      <c r="K58" s="129"/>
      <c r="L58" s="129"/>
      <c r="M58" s="131"/>
      <c r="N58" s="129"/>
      <c r="O58" s="129"/>
      <c r="P58" s="129"/>
      <c r="Q58" s="130"/>
      <c r="R58" s="129"/>
      <c r="S58" s="132"/>
      <c r="T58" s="129"/>
      <c r="U58" s="132"/>
      <c r="V58" s="129"/>
      <c r="W58" s="132"/>
      <c r="X58" s="129"/>
      <c r="Y58" s="58"/>
      <c r="Z58" s="11"/>
      <c r="AA58" s="18"/>
      <c r="AB58" s="15"/>
    </row>
    <row r="59" spans="1:35" ht="16.899999999999999" customHeight="1" x14ac:dyDescent="0.2">
      <c r="B59" s="48"/>
      <c r="C59" s="179" t="s">
        <v>32</v>
      </c>
      <c r="D59" s="180" t="s">
        <v>33</v>
      </c>
      <c r="E59" s="21"/>
      <c r="F59" s="128">
        <f>SUM('Caruthers '!F60,Central!F60,Chawanakee!F60,'Clovis '!F60,Dinuba!F60,'Fresno '!F60,'Golden Valley '!F60,'Kings Canyon '!F60,'Madera '!F60,Sanger!F60,Selma!F60,'Sierra '!F60,'Yosemite '!F60,'FCOE Jail'!F60,'FCOE ROP'!F60,'Valley ROP'!F60,Sheet17!F60,Sheet18!F60,Sheet19!F60,Sheet20!F60)</f>
        <v>2824550.35</v>
      </c>
      <c r="G59" s="21"/>
      <c r="H59" s="128">
        <f>SUM('Caruthers '!H60,Central!H60,Chawanakee!H60,'Clovis '!H60,Dinuba!H60,'Fresno '!H60,'Golden Valley '!H60,'Kings Canyon '!H60,'Madera '!H60,Sanger!H60,Selma!H60,'Sierra '!H60,'Yosemite '!H60,'FCOE Jail'!H60,'FCOE ROP'!H60,'Valley ROP'!H60,Sheet17!H60,Sheet18!H60,Sheet19!H60,Sheet20!H60)</f>
        <v>899058</v>
      </c>
      <c r="I59" s="21"/>
      <c r="J59" s="181">
        <f>SUM('Caruthers '!J60,Central!J60,Chawanakee!J60,'Clovis '!J60,Dinuba!J60,'Fresno '!J60,'Golden Valley '!J60,'Kings Canyon '!J60,'Madera '!J60,Sanger!J60,Selma!J60,'Sierra '!J60,'Yosemite '!J60,'FCOE Jail'!J60,'FCOE ROP'!J60,'Valley ROP'!J60,Sheet17!J60,Sheet18!J60,Sheet19!J60,Sheet20!J60)</f>
        <v>685022</v>
      </c>
      <c r="K59" s="182"/>
      <c r="L59" s="183"/>
      <c r="M59" s="21"/>
      <c r="N59" s="181">
        <f>SUM('Caruthers '!N60,Central!N60,Chawanakee!N60,'Clovis '!N60,Dinuba!N60,'Fresno '!N60,'Golden Valley '!N60,'Kings Canyon '!N60,'Madera '!N60,Sanger!N60,Selma!N60,'Sierra '!N60,'Yosemite '!N60,'FCOE Jail'!N60,'FCOE ROP'!N60,'Valley ROP'!N60,Sheet17!N60,Sheet18!N60,Sheet19!N60,Sheet20!N60)</f>
        <v>62399</v>
      </c>
      <c r="O59" s="182"/>
      <c r="P59" s="183"/>
      <c r="Q59" s="21"/>
      <c r="R59" s="128">
        <f>SUM('Caruthers '!R60,Central!R60,Chawanakee!R60,'Clovis '!R60,Dinuba!R60,'Fresno '!R60,'Golden Valley '!R60,'Kings Canyon '!R60,'Madera '!R60,Sanger!R60,Selma!R60,'Sierra '!R60,'Yosemite '!R60,'FCOE Jail'!R60,'FCOE ROP'!R60,'Valley ROP'!R60,Sheet17!R60,Sheet18!R60,Sheet19!R60,Sheet20!R60)</f>
        <v>274016</v>
      </c>
      <c r="S59" s="21"/>
      <c r="T59" s="128">
        <f>SUM('Caruthers '!T60,Central!T60,Chawanakee!T60,'Clovis '!T60,Dinuba!T60,'Fresno '!T60,'Golden Valley '!T60,'Kings Canyon '!T60,'Madera '!T60,Sanger!T60,Selma!T60,'Sierra '!T60,'Yosemite '!T60,'FCOE Jail'!T60,'FCOE ROP'!T60,'Valley ROP'!T60,Sheet17!T60,Sheet18!T60,Sheet19!T60,Sheet20!T60)</f>
        <v>304064</v>
      </c>
      <c r="U59" s="21"/>
      <c r="V59" s="128">
        <f>SUM('Caruthers '!V60,Central!V60,Chawanakee!V60,'Clovis '!V60,Dinuba!V60,'Fresno '!V60,'Golden Valley '!V60,'Kings Canyon '!V60,'Madera '!V60,Sanger!V60,Selma!V60,'Sierra '!V60,'Yosemite '!V60,'FCOE Jail'!V60,'FCOE ROP'!V60,'Valley ROP'!V60,Sheet17!V60,Sheet18!V60,Sheet19!V60,Sheet20!V60)</f>
        <v>0</v>
      </c>
      <c r="W59" s="21"/>
      <c r="X59" s="128">
        <f>SUM('Caruthers '!X60,Central!X60,Chawanakee!X60,'Clovis '!X60,Dinuba!X60,'Fresno '!X60,'Golden Valley '!X60,'Kings Canyon '!X60,'Madera '!X60,Sanger!X60,Selma!X60,'Sierra '!X60,'Yosemite '!X60,'FCOE Jail'!X60,'FCOE ROP'!X60,'Valley ROP'!X60,Sheet17!X60,Sheet18!X60,Sheet19!X60,Sheet20!X60)</f>
        <v>0</v>
      </c>
      <c r="Y59" s="50"/>
      <c r="Z59" s="125">
        <f>SUM(F59:X59)</f>
        <v>5049109.3499999996</v>
      </c>
      <c r="AA59" s="52"/>
      <c r="AB59" s="53"/>
      <c r="AD59" s="10"/>
      <c r="AF59" s="10"/>
      <c r="AG59" s="10"/>
      <c r="AH59" s="10"/>
      <c r="AI59" s="10"/>
    </row>
    <row r="60" spans="1:35" s="16" customFormat="1" ht="4.9000000000000004" customHeight="1" x14ac:dyDescent="0.2">
      <c r="A60" s="9"/>
      <c r="B60" s="46"/>
      <c r="C60" s="47"/>
      <c r="D60" s="14"/>
      <c r="E60" s="15"/>
      <c r="F60" s="129"/>
      <c r="G60" s="130"/>
      <c r="H60" s="129"/>
      <c r="I60" s="131"/>
      <c r="J60" s="129"/>
      <c r="K60" s="129"/>
      <c r="L60" s="129"/>
      <c r="M60" s="131"/>
      <c r="N60" s="129"/>
      <c r="O60" s="129"/>
      <c r="P60" s="129"/>
      <c r="Q60" s="130"/>
      <c r="R60" s="129"/>
      <c r="S60" s="132"/>
      <c r="T60" s="129"/>
      <c r="U60" s="132"/>
      <c r="V60" s="129"/>
      <c r="W60" s="132"/>
      <c r="X60" s="129"/>
      <c r="Y60" s="58"/>
      <c r="Z60" s="11"/>
      <c r="AA60" s="18"/>
      <c r="AB60" s="15"/>
    </row>
    <row r="61" spans="1:35" ht="16.899999999999999" customHeight="1" x14ac:dyDescent="0.2">
      <c r="B61" s="48"/>
      <c r="C61" s="179" t="s">
        <v>34</v>
      </c>
      <c r="D61" s="180" t="s">
        <v>35</v>
      </c>
      <c r="E61" s="21"/>
      <c r="F61" s="128">
        <f>SUM('Caruthers '!F62,Central!F62,Chawanakee!F62,'Clovis '!F62,Dinuba!F62,'Fresno '!F62,'Golden Valley '!F62,'Kings Canyon '!F62,'Madera '!F62,Sanger!F62,Selma!F62,'Sierra '!F62,'Yosemite '!F62,'FCOE Jail'!F62,'FCOE ROP'!F62,'Valley ROP'!F62,Sheet17!F62,Sheet18!F62,Sheet19!F62,Sheet20!F62)</f>
        <v>2330949.35</v>
      </c>
      <c r="G61" s="21"/>
      <c r="H61" s="128">
        <f>SUM('Caruthers '!H62,Central!H62,Chawanakee!H62,'Clovis '!H62,Dinuba!H62,'Fresno '!H62,'Golden Valley '!H62,'Kings Canyon '!H62,'Madera '!H62,Sanger!H62,Selma!H62,'Sierra '!H62,'Yosemite '!H62,'FCOE Jail'!H62,'FCOE ROP'!H62,'Valley ROP'!H62,Sheet17!H62,Sheet18!H62,Sheet19!H62,Sheet20!H62)</f>
        <v>769722</v>
      </c>
      <c r="I61" s="21"/>
      <c r="J61" s="181">
        <f>SUM('Caruthers '!J62,Central!J62,Chawanakee!J62,'Clovis '!J62,Dinuba!J62,'Fresno '!J62,'Golden Valley '!J62,'Kings Canyon '!J62,'Madera '!J62,Sanger!J62,Selma!J62,'Sierra '!J62,'Yosemite '!J62,'FCOE Jail'!J62,'FCOE ROP'!J62,'Valley ROP'!J62,Sheet17!J62,Sheet18!J62,Sheet19!J62,Sheet20!J62)</f>
        <v>605899</v>
      </c>
      <c r="K61" s="182"/>
      <c r="L61" s="183"/>
      <c r="M61" s="21"/>
      <c r="N61" s="181">
        <f>SUM('Caruthers '!N62,Central!N62,Chawanakee!N62,'Clovis '!N62,Dinuba!N62,'Fresno '!N62,'Golden Valley '!N62,'Kings Canyon '!N62,'Madera '!N62,Sanger!N62,Selma!N62,'Sierra '!N62,'Yosemite '!N62,'FCOE Jail'!N62,'FCOE ROP'!N62,'Valley ROP'!N62,Sheet17!N62,Sheet18!N62,Sheet19!N62,Sheet20!N62)</f>
        <v>60311</v>
      </c>
      <c r="O61" s="182"/>
      <c r="P61" s="183"/>
      <c r="Q61" s="21"/>
      <c r="R61" s="128">
        <f>SUM('Caruthers '!R62,Central!R62,Chawanakee!R62,'Clovis '!R62,Dinuba!R62,'Fresno '!R62,'Golden Valley '!R62,'Kings Canyon '!R62,'Madera '!R62,Sanger!R62,Selma!R62,'Sierra '!R62,'Yosemite '!R62,'FCOE Jail'!R62,'FCOE ROP'!R62,'Valley ROP'!R62,Sheet17!R62,Sheet18!R62,Sheet19!R62,Sheet20!R62)</f>
        <v>178756</v>
      </c>
      <c r="S61" s="21"/>
      <c r="T61" s="128">
        <f>SUM('Caruthers '!T62,Central!T62,Chawanakee!T62,'Clovis '!T62,Dinuba!T62,'Fresno '!T62,'Golden Valley '!T62,'Kings Canyon '!T62,'Madera '!T62,Sanger!T62,Selma!T62,'Sierra '!T62,'Yosemite '!T62,'FCOE Jail'!T62,'FCOE ROP'!T62,'Valley ROP'!T62,Sheet17!T62,Sheet18!T62,Sheet19!T62,Sheet20!T62)</f>
        <v>219376</v>
      </c>
      <c r="U61" s="21"/>
      <c r="V61" s="128">
        <f>SUM('Caruthers '!V62,Central!V62,Chawanakee!V62,'Clovis '!V62,Dinuba!V62,'Fresno '!V62,'Golden Valley '!V62,'Kings Canyon '!V62,'Madera '!V62,Sanger!V62,Selma!V62,'Sierra '!V62,'Yosemite '!V62,'FCOE Jail'!V62,'FCOE ROP'!V62,'Valley ROP'!V62,Sheet17!V62,Sheet18!V62,Sheet19!V62,Sheet20!V62)</f>
        <v>0</v>
      </c>
      <c r="W61" s="21"/>
      <c r="X61" s="128">
        <f>SUM('Caruthers '!X62,Central!X62,Chawanakee!X62,'Clovis '!X62,Dinuba!X62,'Fresno '!X62,'Golden Valley '!X62,'Kings Canyon '!X62,'Madera '!X62,Sanger!X62,Selma!X62,'Sierra '!X62,'Yosemite '!X62,'FCOE Jail'!X62,'FCOE ROP'!X62,'Valley ROP'!X62,Sheet17!X62,Sheet18!X62,Sheet19!X62,Sheet20!X62)</f>
        <v>0</v>
      </c>
      <c r="Y61" s="50"/>
      <c r="Z61" s="125">
        <f>SUM(F61:X61)</f>
        <v>4165013.35</v>
      </c>
      <c r="AA61" s="52"/>
      <c r="AB61" s="53"/>
      <c r="AD61" s="10"/>
      <c r="AF61" s="10"/>
      <c r="AG61" s="10"/>
      <c r="AH61" s="10"/>
      <c r="AI61" s="10"/>
    </row>
    <row r="62" spans="1:35" s="16" customFormat="1" ht="4.9000000000000004" customHeight="1" x14ac:dyDescent="0.2">
      <c r="A62" s="9"/>
      <c r="B62" s="46"/>
      <c r="C62" s="47"/>
      <c r="D62" s="14"/>
      <c r="E62" s="15"/>
      <c r="F62" s="129"/>
      <c r="G62" s="130"/>
      <c r="H62" s="129"/>
      <c r="I62" s="131"/>
      <c r="J62" s="129"/>
      <c r="K62" s="129"/>
      <c r="L62" s="129"/>
      <c r="M62" s="131"/>
      <c r="N62" s="129"/>
      <c r="O62" s="129"/>
      <c r="P62" s="129"/>
      <c r="Q62" s="130"/>
      <c r="R62" s="129"/>
      <c r="S62" s="132"/>
      <c r="T62" s="129"/>
      <c r="U62" s="132"/>
      <c r="V62" s="129"/>
      <c r="W62" s="132"/>
      <c r="X62" s="129"/>
      <c r="Y62" s="58"/>
      <c r="Z62" s="11"/>
      <c r="AA62" s="18"/>
      <c r="AB62" s="15"/>
    </row>
    <row r="63" spans="1:35" ht="16.899999999999999" customHeight="1" x14ac:dyDescent="0.2">
      <c r="B63" s="48"/>
      <c r="C63" s="179" t="s">
        <v>36</v>
      </c>
      <c r="D63" s="180" t="s">
        <v>37</v>
      </c>
      <c r="E63" s="21"/>
      <c r="F63" s="128">
        <f>SUM('Caruthers '!F64,Central!F64,Chawanakee!F64,'Clovis '!F64,Dinuba!F64,'Fresno '!F64,'Golden Valley '!F64,'Kings Canyon '!F64,'Madera '!F64,Sanger!F64,Selma!F64,'Sierra '!F64,'Yosemite '!F64,'FCOE Jail'!F64,'FCOE ROP'!F64,'Valley ROP'!F64,Sheet17!F64,Sheet18!F64,Sheet19!F64,Sheet20!F64)</f>
        <v>627072.13</v>
      </c>
      <c r="G63" s="21"/>
      <c r="H63" s="128">
        <f>SUM('Caruthers '!H64,Central!H64,Chawanakee!H64,'Clovis '!H64,Dinuba!H64,'Fresno '!H64,'Golden Valley '!H64,'Kings Canyon '!H64,'Madera '!H64,Sanger!H64,Selma!H64,'Sierra '!H64,'Yosemite '!H64,'FCOE Jail'!H64,'FCOE ROP'!H64,'Valley ROP'!H64,Sheet17!H64,Sheet18!H64,Sheet19!H64,Sheet20!H64)</f>
        <v>204900</v>
      </c>
      <c r="I63" s="21"/>
      <c r="J63" s="181">
        <f>SUM('Caruthers '!J64,Central!J64,Chawanakee!J64,'Clovis '!J64,Dinuba!J64,'Fresno '!J64,'Golden Valley '!J64,'Kings Canyon '!J64,'Madera '!J64,Sanger!J64,Selma!J64,'Sierra '!J64,'Yosemite '!J64,'FCOE Jail'!J64,'FCOE ROP'!J64,'Valley ROP'!J64,Sheet17!J64,Sheet18!J64,Sheet19!J64,Sheet20!J64)</f>
        <v>102170</v>
      </c>
      <c r="K63" s="182"/>
      <c r="L63" s="183"/>
      <c r="M63" s="21"/>
      <c r="N63" s="181">
        <f>SUM('Caruthers '!N64,Central!N64,Chawanakee!N64,'Clovis '!N64,Dinuba!N64,'Fresno '!N64,'Golden Valley '!N64,'Kings Canyon '!N64,'Madera '!N64,Sanger!N64,Selma!N64,'Sierra '!N64,'Yosemite '!N64,'FCOE Jail'!N64,'FCOE ROP'!N64,'Valley ROP'!N64,Sheet17!N64,Sheet18!N64,Sheet19!N64,Sheet20!N64)</f>
        <v>6175</v>
      </c>
      <c r="O63" s="182"/>
      <c r="P63" s="183"/>
      <c r="Q63" s="21"/>
      <c r="R63" s="128">
        <f>SUM('Caruthers '!R64,Central!R64,Chawanakee!R64,'Clovis '!R64,Dinuba!R64,'Fresno '!R64,'Golden Valley '!R64,'Kings Canyon '!R64,'Madera '!R64,Sanger!R64,Selma!R64,'Sierra '!R64,'Yosemite '!R64,'FCOE Jail'!R64,'FCOE ROP'!R64,'Valley ROP'!R64,Sheet17!R64,Sheet18!R64,Sheet19!R64,Sheet20!R64)</f>
        <v>20172</v>
      </c>
      <c r="S63" s="21"/>
      <c r="T63" s="128">
        <f>SUM('Caruthers '!T64,Central!T64,Chawanakee!T64,'Clovis '!T64,Dinuba!T64,'Fresno '!T64,'Golden Valley '!T64,'Kings Canyon '!T64,'Madera '!T64,Sanger!T64,Selma!T64,'Sierra '!T64,'Yosemite '!T64,'FCOE Jail'!T64,'FCOE ROP'!T64,'Valley ROP'!T64,Sheet17!T64,Sheet18!T64,Sheet19!T64,Sheet20!T64)</f>
        <v>36357</v>
      </c>
      <c r="U63" s="21"/>
      <c r="V63" s="128">
        <f>SUM('Caruthers '!V64,Central!V64,Chawanakee!V64,'Clovis '!V64,Dinuba!V64,'Fresno '!V64,'Golden Valley '!V64,'Kings Canyon '!V64,'Madera '!V64,Sanger!V64,Selma!V64,'Sierra '!V64,'Yosemite '!V64,'FCOE Jail'!V64,'FCOE ROP'!V64,'Valley ROP'!V64,Sheet17!V64,Sheet18!V64,Sheet19!V64,Sheet20!V64)</f>
        <v>0</v>
      </c>
      <c r="W63" s="21"/>
      <c r="X63" s="128">
        <f>SUM('Caruthers '!X64,Central!X64,Chawanakee!X64,'Clovis '!X64,Dinuba!X64,'Fresno '!X64,'Golden Valley '!X64,'Kings Canyon '!X64,'Madera '!X64,Sanger!X64,Selma!X64,'Sierra '!X64,'Yosemite '!X64,'FCOE Jail'!X64,'FCOE ROP'!X64,'Valley ROP'!X64,Sheet17!X64,Sheet18!X64,Sheet19!X64,Sheet20!X64)</f>
        <v>0</v>
      </c>
      <c r="Y63" s="50"/>
      <c r="Z63" s="125">
        <f>SUM(F63:X63)</f>
        <v>996846.13</v>
      </c>
      <c r="AA63" s="52"/>
      <c r="AB63" s="53"/>
      <c r="AD63" s="10"/>
      <c r="AF63" s="10"/>
      <c r="AG63" s="10"/>
      <c r="AH63" s="10"/>
      <c r="AI63" s="10"/>
    </row>
    <row r="64" spans="1:35" s="16" customFormat="1" ht="4.9000000000000004" customHeight="1" x14ac:dyDescent="0.2">
      <c r="A64" s="9"/>
      <c r="B64" s="46"/>
      <c r="C64" s="47"/>
      <c r="D64" s="14"/>
      <c r="E64" s="15"/>
      <c r="F64" s="129"/>
      <c r="G64" s="130"/>
      <c r="H64" s="129"/>
      <c r="I64" s="131"/>
      <c r="J64" s="129"/>
      <c r="K64" s="129"/>
      <c r="L64" s="129"/>
      <c r="M64" s="131"/>
      <c r="N64" s="129"/>
      <c r="O64" s="129"/>
      <c r="P64" s="129"/>
      <c r="Q64" s="130"/>
      <c r="R64" s="129"/>
      <c r="S64" s="132"/>
      <c r="T64" s="129"/>
      <c r="U64" s="132"/>
      <c r="V64" s="129"/>
      <c r="W64" s="132"/>
      <c r="X64" s="129"/>
      <c r="Y64" s="58"/>
      <c r="Z64" s="11"/>
      <c r="AA64" s="18"/>
      <c r="AB64" s="15"/>
    </row>
    <row r="65" spans="1:35" s="11" customFormat="1" ht="16.899999999999999" customHeight="1" x14ac:dyDescent="0.2">
      <c r="A65" s="9"/>
      <c r="B65" s="48"/>
      <c r="C65" s="179" t="s">
        <v>38</v>
      </c>
      <c r="D65" s="180" t="s">
        <v>39</v>
      </c>
      <c r="E65" s="21"/>
      <c r="F65" s="128">
        <f>SUM('Caruthers '!F66,Central!F66,Chawanakee!F66,'Clovis '!F66,Dinuba!F66,'Fresno '!F66,'Golden Valley '!F66,'Kings Canyon '!F66,'Madera '!F66,Sanger!F66,Selma!F66,'Sierra '!F66,'Yosemite '!F66,'FCOE Jail'!F66,'FCOE ROP'!F66,'Valley ROP'!F66,Sheet17!F66,Sheet18!F66,Sheet19!F66,Sheet20!F66)</f>
        <v>536909.63</v>
      </c>
      <c r="G65" s="21"/>
      <c r="H65" s="128">
        <f>SUM('Caruthers '!H66,Central!H66,Chawanakee!H66,'Clovis '!H66,Dinuba!H66,'Fresno '!H66,'Golden Valley '!H66,'Kings Canyon '!H66,'Madera '!H66,Sanger!H66,Selma!H66,'Sierra '!H66,'Yosemite '!H66,'FCOE Jail'!H66,'FCOE ROP'!H66,'Valley ROP'!H66,Sheet17!H66,Sheet18!H66,Sheet19!H66,Sheet20!H66)</f>
        <v>215393</v>
      </c>
      <c r="I65" s="21"/>
      <c r="J65" s="181">
        <f>SUM('Caruthers '!J66,Central!J66,Chawanakee!J66,'Clovis '!J66,Dinuba!J66,'Fresno '!J66,'Golden Valley '!J66,'Kings Canyon '!J66,'Madera '!J66,Sanger!J66,Selma!J66,'Sierra '!J66,'Yosemite '!J66,'FCOE Jail'!J66,'FCOE ROP'!J66,'Valley ROP'!J66,Sheet17!J66,Sheet18!J66,Sheet19!J66,Sheet20!J66)</f>
        <v>112901</v>
      </c>
      <c r="K65" s="182"/>
      <c r="L65" s="183"/>
      <c r="M65" s="21"/>
      <c r="N65" s="181">
        <f>SUM('Caruthers '!N66,Central!N66,Chawanakee!N66,'Clovis '!N66,Dinuba!N66,'Fresno '!N66,'Golden Valley '!N66,'Kings Canyon '!N66,'Madera '!N66,Sanger!N66,Selma!N66,'Sierra '!N66,'Yosemite '!N66,'FCOE Jail'!N66,'FCOE ROP'!N66,'Valley ROP'!N66,Sheet17!N66,Sheet18!N66,Sheet19!N66,Sheet20!N66)</f>
        <v>1235</v>
      </c>
      <c r="O65" s="182"/>
      <c r="P65" s="183"/>
      <c r="Q65" s="21"/>
      <c r="R65" s="128">
        <f>SUM('Caruthers '!R66,Central!R66,Chawanakee!R66,'Clovis '!R66,Dinuba!R66,'Fresno '!R66,'Golden Valley '!R66,'Kings Canyon '!R66,'Madera '!R66,Sanger!R66,Selma!R66,'Sierra '!R66,'Yosemite '!R66,'FCOE Jail'!R66,'FCOE ROP'!R66,'Valley ROP'!R66,Sheet17!R66,Sheet18!R66,Sheet19!R66,Sheet20!R66)</f>
        <v>42437</v>
      </c>
      <c r="S65" s="21"/>
      <c r="T65" s="128">
        <f>SUM('Caruthers '!T66,Central!T66,Chawanakee!T66,'Clovis '!T66,Dinuba!T66,'Fresno '!T66,'Golden Valley '!T66,'Kings Canyon '!T66,'Madera '!T66,Sanger!T66,Selma!T66,'Sierra '!T66,'Yosemite '!T66,'FCOE Jail'!T66,'FCOE ROP'!T66,'Valley ROP'!T66,Sheet17!T66,Sheet18!T66,Sheet19!T66,Sheet20!T66)</f>
        <v>152438</v>
      </c>
      <c r="U65" s="21"/>
      <c r="V65" s="128">
        <f>SUM('Caruthers '!V66,Central!V66,Chawanakee!V66,'Clovis '!V66,Dinuba!V66,'Fresno '!V66,'Golden Valley '!V66,'Kings Canyon '!V66,'Madera '!V66,Sanger!V66,Selma!V66,'Sierra '!V66,'Yosemite '!V66,'FCOE Jail'!V66,'FCOE ROP'!V66,'Valley ROP'!V66,Sheet17!V66,Sheet18!V66,Sheet19!V66,Sheet20!V66)</f>
        <v>0</v>
      </c>
      <c r="W65" s="21"/>
      <c r="X65" s="128">
        <f>SUM('Caruthers '!X66,Central!X66,Chawanakee!X66,'Clovis '!X66,Dinuba!X66,'Fresno '!X66,'Golden Valley '!X66,'Kings Canyon '!X66,'Madera '!X66,Sanger!X66,Selma!X66,'Sierra '!X66,'Yosemite '!X66,'FCOE Jail'!X66,'FCOE ROP'!X66,'Valley ROP'!X66,Sheet17!X66,Sheet18!X66,Sheet19!X66,Sheet20!X66)</f>
        <v>0</v>
      </c>
      <c r="Y65" s="50"/>
      <c r="Z65" s="125">
        <f>SUM(F65:X65)</f>
        <v>1061313.6299999999</v>
      </c>
      <c r="AA65" s="52"/>
      <c r="AB65" s="53"/>
    </row>
    <row r="66" spans="1:35" ht="4.9000000000000004" customHeight="1" thickBot="1" x14ac:dyDescent="0.25">
      <c r="A66" s="13"/>
      <c r="B66" s="46"/>
      <c r="C66" s="164"/>
      <c r="D66" s="164"/>
      <c r="E66" s="14"/>
      <c r="F66" s="135"/>
      <c r="G66" s="10"/>
      <c r="H66" s="135"/>
      <c r="I66" s="10"/>
      <c r="J66" s="165"/>
      <c r="K66" s="165"/>
      <c r="L66" s="165"/>
      <c r="M66" s="10"/>
      <c r="N66" s="165"/>
      <c r="O66" s="165"/>
      <c r="P66" s="165"/>
      <c r="Q66" s="15"/>
      <c r="R66" s="59"/>
      <c r="T66" s="60"/>
      <c r="V66" s="60"/>
      <c r="X66" s="60"/>
      <c r="Z66" s="60"/>
      <c r="AA66" s="40"/>
      <c r="AD66" s="10"/>
      <c r="AF66" s="10"/>
      <c r="AG66" s="10"/>
      <c r="AH66" s="10"/>
      <c r="AI66" s="10"/>
    </row>
    <row r="67" spans="1:35" s="58" customFormat="1" ht="16.899999999999999" customHeight="1" x14ac:dyDescent="0.2">
      <c r="A67" s="113"/>
      <c r="B67" s="114"/>
      <c r="C67" s="166" t="s">
        <v>11</v>
      </c>
      <c r="D67" s="167"/>
      <c r="E67" s="53"/>
      <c r="F67" s="126">
        <f>SUM(F57:F65)</f>
        <v>9161718.8100000024</v>
      </c>
      <c r="G67" s="21"/>
      <c r="H67" s="127">
        <f>SUM(H57:H65)</f>
        <v>3054659</v>
      </c>
      <c r="I67" s="53"/>
      <c r="J67" s="171">
        <f>SUM(J57:L65)</f>
        <v>2255491</v>
      </c>
      <c r="K67" s="172"/>
      <c r="L67" s="173"/>
      <c r="M67" s="53"/>
      <c r="N67" s="171">
        <f>SUM(N57:P65)</f>
        <v>193681</v>
      </c>
      <c r="O67" s="172"/>
      <c r="P67" s="173"/>
      <c r="Q67" s="53"/>
      <c r="R67" s="126">
        <f>SUM(R57:R65)</f>
        <v>777570</v>
      </c>
      <c r="S67" s="53"/>
      <c r="T67" s="126">
        <f>SUM(T57:T65)</f>
        <v>1066299</v>
      </c>
      <c r="U67" s="53"/>
      <c r="V67" s="127">
        <f>SUM(V57:V65)</f>
        <v>0</v>
      </c>
      <c r="W67" s="53"/>
      <c r="X67" s="127">
        <f>SUM(X57:X65)</f>
        <v>0</v>
      </c>
      <c r="Y67" s="53"/>
      <c r="Z67" s="127">
        <f>SUM(Z57:Z65)</f>
        <v>16509418.809999999</v>
      </c>
      <c r="AA67" s="52"/>
      <c r="AB67" s="115"/>
    </row>
    <row r="68" spans="1:35" s="11" customFormat="1" ht="10.9" customHeight="1" x14ac:dyDescent="0.2">
      <c r="A68" s="9"/>
      <c r="B68" s="63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7"/>
    </row>
    <row r="69" spans="1:35" s="11" customFormat="1" ht="6.4" customHeight="1" x14ac:dyDescent="0.2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" x14ac:dyDescent="0.2">
      <c r="A70" s="9"/>
      <c r="B70" s="9"/>
      <c r="C70" s="138" t="s">
        <v>40</v>
      </c>
      <c r="D70" s="76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41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2.9" customHeight="1" x14ac:dyDescent="0.2">
      <c r="AD73" s="10"/>
      <c r="AF73" s="10"/>
      <c r="AG73" s="10"/>
      <c r="AH73" s="10"/>
      <c r="AI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2.75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 formatCells="0" formatColumns="0" formatRows="0" insertHyperlinks="0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22" zoomScale="86" zoomScaleNormal="93" zoomScalePageLayoutView="93" workbookViewId="0">
      <selection activeCell="H67" sqref="H67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125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351000</v>
      </c>
      <c r="G21" s="116"/>
      <c r="H21" s="3">
        <v>96000</v>
      </c>
      <c r="I21" s="116"/>
      <c r="J21" s="184">
        <v>50510</v>
      </c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497510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>
        <v>151000</v>
      </c>
      <c r="G23" s="116"/>
      <c r="H23" s="3">
        <v>40800</v>
      </c>
      <c r="I23" s="116"/>
      <c r="J23" s="184">
        <v>21851</v>
      </c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213651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>
        <v>200000</v>
      </c>
      <c r="G29" s="116"/>
      <c r="H29" s="3">
        <v>53400</v>
      </c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253400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>
        <v>55311</v>
      </c>
      <c r="G31" s="116"/>
      <c r="H31" s="3">
        <v>14557</v>
      </c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69868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757311</v>
      </c>
      <c r="G35" s="21"/>
      <c r="H35" s="62">
        <f>SUM(H21:H33)</f>
        <v>204757</v>
      </c>
      <c r="I35" s="53"/>
      <c r="J35" s="187">
        <f>SUM(J21:L33)</f>
        <v>72361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1034429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839125</v>
      </c>
      <c r="G44" s="116"/>
      <c r="H44" s="3">
        <v>41956</v>
      </c>
      <c r="I44" s="80"/>
      <c r="J44" s="81">
        <f>IFERROR(H44/F44,"")</f>
        <v>4.9999702070609268E-2</v>
      </c>
      <c r="K44" s="80"/>
      <c r="L44" s="3">
        <v>39858</v>
      </c>
      <c r="M44" s="82"/>
      <c r="N44" s="81">
        <f>IFERROR(L44/F44,"")</f>
        <v>4.7499478623566217E-2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>
        <v>215186</v>
      </c>
      <c r="G46" s="116"/>
      <c r="K46" s="80"/>
      <c r="L46" s="3">
        <v>10759</v>
      </c>
      <c r="M46" s="97"/>
      <c r="N46" s="81">
        <f>IFERROR(L46/F46,"")</f>
        <v>4.999860585725837E-2</v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1054311</v>
      </c>
      <c r="G48" s="21"/>
      <c r="H48" s="61">
        <f>SUM(H44:H46)</f>
        <v>41956</v>
      </c>
      <c r="I48" s="77"/>
      <c r="J48" s="81">
        <f>IFERROR(H48/F48,"")</f>
        <v>3.9794709530679276E-2</v>
      </c>
      <c r="K48" s="80"/>
      <c r="L48" s="61">
        <f>SUM(L44:L46)</f>
        <v>50617</v>
      </c>
      <c r="M48" s="77"/>
      <c r="N48" s="81">
        <f>N44</f>
        <v>4.7499478623566217E-2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209000</v>
      </c>
      <c r="G58" s="116"/>
      <c r="H58" s="3">
        <v>53796</v>
      </c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262796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209000</v>
      </c>
      <c r="G60" s="116"/>
      <c r="H60" s="3">
        <v>53796</v>
      </c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262796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>
        <v>209000</v>
      </c>
      <c r="G62" s="116"/>
      <c r="H62" s="3">
        <v>53796</v>
      </c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262796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>
        <v>106062</v>
      </c>
      <c r="G64" s="116"/>
      <c r="H64" s="3">
        <v>26899</v>
      </c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132961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>
        <v>106063</v>
      </c>
      <c r="G66" s="116"/>
      <c r="H66" s="3">
        <v>26899</v>
      </c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132962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839125</v>
      </c>
      <c r="G68" s="21"/>
      <c r="H68" s="62">
        <f>SUM(H58:H66)</f>
        <v>215186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1054311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topLeftCell="A25" zoomScale="86" zoomScaleNormal="93" zoomScalePageLayoutView="93" workbookViewId="0">
      <selection activeCell="R61" sqref="R6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126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200000</v>
      </c>
      <c r="G21" s="116"/>
      <c r="H21" s="3">
        <v>60000</v>
      </c>
      <c r="I21" s="116"/>
      <c r="J21" s="184">
        <v>132000</v>
      </c>
      <c r="K21" s="185"/>
      <c r="L21" s="186"/>
      <c r="M21" s="116"/>
      <c r="N21" s="184">
        <v>1500</v>
      </c>
      <c r="O21" s="185"/>
      <c r="P21" s="186"/>
      <c r="Q21" s="116"/>
      <c r="R21" s="3">
        <v>14000</v>
      </c>
      <c r="S21" s="116"/>
      <c r="T21" s="3"/>
      <c r="U21" s="116"/>
      <c r="V21" s="3"/>
      <c r="W21" s="116"/>
      <c r="X21" s="3"/>
      <c r="Y21" s="50"/>
      <c r="Z21" s="51">
        <f>SUM(F21:X21)</f>
        <v>407500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>
        <v>200000</v>
      </c>
      <c r="G23" s="116"/>
      <c r="H23" s="3">
        <v>30177</v>
      </c>
      <c r="I23" s="116"/>
      <c r="J23" s="184">
        <v>60576</v>
      </c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290753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>
        <v>36684</v>
      </c>
      <c r="G25" s="116"/>
      <c r="H25" s="3">
        <v>50000</v>
      </c>
      <c r="I25" s="116"/>
      <c r="J25" s="184"/>
      <c r="K25" s="185"/>
      <c r="L25" s="186"/>
      <c r="M25" s="116"/>
      <c r="N25" s="184"/>
      <c r="O25" s="185"/>
      <c r="P25" s="186"/>
      <c r="Q25" s="116"/>
      <c r="R25" s="3">
        <v>30000</v>
      </c>
      <c r="S25" s="116"/>
      <c r="T25" s="3"/>
      <c r="U25" s="116"/>
      <c r="V25" s="3"/>
      <c r="W25" s="116"/>
      <c r="X25" s="3"/>
      <c r="Y25" s="50"/>
      <c r="Z25" s="51">
        <f>SUM(F25:X25)</f>
        <v>116684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>
        <v>50000</v>
      </c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50000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>
        <v>100000</v>
      </c>
      <c r="G31" s="116"/>
      <c r="H31" s="3">
        <v>70000</v>
      </c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170000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>
        <v>50000</v>
      </c>
      <c r="G33" s="116"/>
      <c r="H33" s="3">
        <v>60000</v>
      </c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110000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636684</v>
      </c>
      <c r="G35" s="21"/>
      <c r="H35" s="62">
        <f>SUM(H21:H33)</f>
        <v>270177</v>
      </c>
      <c r="I35" s="53"/>
      <c r="J35" s="187">
        <f>SUM(J21:L33)</f>
        <v>192576</v>
      </c>
      <c r="K35" s="188"/>
      <c r="L35" s="189"/>
      <c r="M35" s="53"/>
      <c r="N35" s="187">
        <f>SUM(N21:P33)</f>
        <v>1500</v>
      </c>
      <c r="O35" s="188"/>
      <c r="P35" s="189"/>
      <c r="Q35" s="53"/>
      <c r="R35" s="61">
        <f>SUM(R21:R33)</f>
        <v>44000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1144937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670193</v>
      </c>
      <c r="G44" s="116"/>
      <c r="H44" s="3">
        <v>33509</v>
      </c>
      <c r="I44" s="80"/>
      <c r="J44" s="81">
        <f>IFERROR(H44/F44,"")</f>
        <v>4.9999030130126694E-2</v>
      </c>
      <c r="K44" s="80"/>
      <c r="L44" s="3"/>
      <c r="M44" s="82"/>
      <c r="N44" s="81">
        <f>IFERROR(L44/F44,"")</f>
        <v>0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>
        <v>284377</v>
      </c>
      <c r="G46" s="116"/>
      <c r="K46" s="80"/>
      <c r="L46" s="3">
        <v>14200</v>
      </c>
      <c r="M46" s="97"/>
      <c r="N46" s="81">
        <f>IFERROR(L46/F46,"")</f>
        <v>4.9933714751896251E-2</v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954570</v>
      </c>
      <c r="G48" s="21"/>
      <c r="H48" s="61">
        <f>SUM(H44:H46)</f>
        <v>33509</v>
      </c>
      <c r="I48" s="77"/>
      <c r="J48" s="81">
        <f>IFERROR(H48/F48,"")</f>
        <v>3.5103763998449562E-2</v>
      </c>
      <c r="K48" s="80"/>
      <c r="L48" s="61">
        <f>SUM(L44:L46)</f>
        <v>14200</v>
      </c>
      <c r="M48" s="77"/>
      <c r="N48" s="81">
        <f>N44</f>
        <v>0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200000</v>
      </c>
      <c r="G58" s="116"/>
      <c r="H58" s="3">
        <v>100000</v>
      </c>
      <c r="I58" s="116"/>
      <c r="J58" s="184">
        <v>100000</v>
      </c>
      <c r="K58" s="185"/>
      <c r="L58" s="186"/>
      <c r="M58" s="116"/>
      <c r="N58" s="184">
        <v>1500</v>
      </c>
      <c r="O58" s="185"/>
      <c r="P58" s="186"/>
      <c r="Q58" s="116"/>
      <c r="R58" s="3">
        <v>14000</v>
      </c>
      <c r="S58" s="116"/>
      <c r="T58" s="3"/>
      <c r="U58" s="116"/>
      <c r="V58" s="3"/>
      <c r="W58" s="116"/>
      <c r="X58" s="3"/>
      <c r="Y58" s="50"/>
      <c r="Z58" s="51">
        <f>SUM(F58:X58)</f>
        <v>415500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200000</v>
      </c>
      <c r="G60" s="116"/>
      <c r="H60" s="3">
        <v>60000</v>
      </c>
      <c r="I60" s="116"/>
      <c r="J60" s="184">
        <v>32576</v>
      </c>
      <c r="K60" s="185"/>
      <c r="L60" s="186"/>
      <c r="M60" s="116"/>
      <c r="N60" s="184"/>
      <c r="O60" s="185"/>
      <c r="P60" s="186"/>
      <c r="Q60" s="116"/>
      <c r="R60" s="3">
        <v>30000</v>
      </c>
      <c r="S60" s="116"/>
      <c r="T60" s="3"/>
      <c r="U60" s="116"/>
      <c r="V60" s="3"/>
      <c r="W60" s="116"/>
      <c r="X60" s="3"/>
      <c r="Y60" s="50"/>
      <c r="Z60" s="51">
        <f>SUM(F60:X60)</f>
        <v>322576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>
        <v>120000</v>
      </c>
      <c r="G62" s="116"/>
      <c r="H62" s="3">
        <v>40000</v>
      </c>
      <c r="I62" s="116"/>
      <c r="J62" s="184">
        <v>60000</v>
      </c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220000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>
        <v>100000</v>
      </c>
      <c r="G64" s="116"/>
      <c r="H64" s="3">
        <v>50000</v>
      </c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150000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>
        <v>36684</v>
      </c>
      <c r="G66" s="116"/>
      <c r="H66" s="3">
        <v>20177</v>
      </c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56861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656684</v>
      </c>
      <c r="G68" s="21"/>
      <c r="H68" s="62">
        <f>SUM(H58:H66)</f>
        <v>270177</v>
      </c>
      <c r="I68" s="53"/>
      <c r="J68" s="187">
        <f>SUM(J58:L66)</f>
        <v>192576</v>
      </c>
      <c r="K68" s="188"/>
      <c r="L68" s="189"/>
      <c r="M68" s="53"/>
      <c r="N68" s="187">
        <f>SUM(N58:P66)</f>
        <v>1500</v>
      </c>
      <c r="O68" s="188"/>
      <c r="P68" s="189"/>
      <c r="Q68" s="53"/>
      <c r="R68" s="61">
        <f>SUM(R58:R66)</f>
        <v>44000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1164937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topLeftCell="A22" zoomScale="86" zoomScaleNormal="93" zoomScalePageLayoutView="93" workbookViewId="0">
      <selection activeCell="R67" sqref="R67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127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371358</v>
      </c>
      <c r="G21" s="116"/>
      <c r="H21" s="3">
        <v>128137</v>
      </c>
      <c r="I21" s="116"/>
      <c r="J21" s="184"/>
      <c r="K21" s="185"/>
      <c r="L21" s="186"/>
      <c r="M21" s="116"/>
      <c r="N21" s="184"/>
      <c r="O21" s="185"/>
      <c r="P21" s="186"/>
      <c r="Q21" s="116"/>
      <c r="R21" s="3">
        <v>97516</v>
      </c>
      <c r="S21" s="116"/>
      <c r="T21" s="3"/>
      <c r="U21" s="116"/>
      <c r="V21" s="3"/>
      <c r="W21" s="116"/>
      <c r="X21" s="3"/>
      <c r="Y21" s="50"/>
      <c r="Z21" s="51">
        <f>SUM(F21:X21)</f>
        <v>597011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>
        <v>106089</v>
      </c>
      <c r="G23" s="116"/>
      <c r="H23" s="3">
        <v>59139</v>
      </c>
      <c r="I23" s="116"/>
      <c r="J23" s="184"/>
      <c r="K23" s="185"/>
      <c r="L23" s="186"/>
      <c r="M23" s="116"/>
      <c r="N23" s="184"/>
      <c r="O23" s="185"/>
      <c r="P23" s="186"/>
      <c r="Q23" s="116"/>
      <c r="R23" s="3">
        <v>42649</v>
      </c>
      <c r="S23" s="116"/>
      <c r="T23" s="3"/>
      <c r="U23" s="116"/>
      <c r="V23" s="3"/>
      <c r="W23" s="116"/>
      <c r="X23" s="3"/>
      <c r="Y23" s="50"/>
      <c r="Z23" s="51">
        <f>SUM(F23:X23)</f>
        <v>207877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>
        <v>28000</v>
      </c>
      <c r="G27" s="116"/>
      <c r="H27" s="3">
        <v>4928</v>
      </c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32928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>
        <v>25000</v>
      </c>
      <c r="G31" s="116"/>
      <c r="H31" s="3">
        <v>4928</v>
      </c>
      <c r="I31" s="116"/>
      <c r="J31" s="184"/>
      <c r="K31" s="185"/>
      <c r="L31" s="186"/>
      <c r="M31" s="116"/>
      <c r="N31" s="184"/>
      <c r="O31" s="185"/>
      <c r="P31" s="186"/>
      <c r="Q31" s="116"/>
      <c r="R31" s="3">
        <v>2000</v>
      </c>
      <c r="S31" s="116"/>
      <c r="T31" s="3"/>
      <c r="U31" s="116"/>
      <c r="V31" s="3"/>
      <c r="W31" s="116"/>
      <c r="X31" s="3"/>
      <c r="Y31" s="50"/>
      <c r="Z31" s="51">
        <f>SUM(F31:X31)</f>
        <v>31928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530447</v>
      </c>
      <c r="G35" s="21"/>
      <c r="H35" s="62">
        <f>SUM(H21:H33)</f>
        <v>197132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142165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869744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530447</v>
      </c>
      <c r="G44" s="116"/>
      <c r="H44" s="3"/>
      <c r="I44" s="80"/>
      <c r="J44" s="81">
        <f>IFERROR(H44/F44,"")</f>
        <v>0</v>
      </c>
      <c r="K44" s="80"/>
      <c r="L44" s="3"/>
      <c r="M44" s="82"/>
      <c r="N44" s="81">
        <f>IFERROR(L44/F44,"")</f>
        <v>0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>
        <v>197132</v>
      </c>
      <c r="G46" s="116"/>
      <c r="K46" s="80"/>
      <c r="L46" s="3"/>
      <c r="M46" s="97"/>
      <c r="N46" s="81">
        <f>IFERROR(L46/F46,"")</f>
        <v>0</v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727579</v>
      </c>
      <c r="G48" s="21"/>
      <c r="H48" s="61">
        <f>SUM(H44:H46)</f>
        <v>0</v>
      </c>
      <c r="I48" s="77"/>
      <c r="J48" s="81">
        <f>IFERROR(H48/F48,"")</f>
        <v>0</v>
      </c>
      <c r="K48" s="80"/>
      <c r="L48" s="61">
        <f>SUM(L44:L46)</f>
        <v>0</v>
      </c>
      <c r="M48" s="77"/>
      <c r="N48" s="81">
        <f>N44</f>
        <v>0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235447</v>
      </c>
      <c r="G58" s="116"/>
      <c r="H58" s="3">
        <v>100000</v>
      </c>
      <c r="I58" s="116"/>
      <c r="J58" s="184"/>
      <c r="K58" s="185"/>
      <c r="L58" s="186"/>
      <c r="M58" s="116"/>
      <c r="N58" s="184"/>
      <c r="O58" s="185"/>
      <c r="P58" s="186"/>
      <c r="Q58" s="116"/>
      <c r="R58" s="3">
        <v>72165</v>
      </c>
      <c r="S58" s="116"/>
      <c r="T58" s="3"/>
      <c r="U58" s="116"/>
      <c r="V58" s="3"/>
      <c r="W58" s="116"/>
      <c r="X58" s="3"/>
      <c r="Y58" s="50"/>
      <c r="Z58" s="51">
        <f>SUM(F58:X58)</f>
        <v>407612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285000</v>
      </c>
      <c r="G60" s="116"/>
      <c r="H60" s="3">
        <v>70000</v>
      </c>
      <c r="I60" s="116"/>
      <c r="J60" s="184"/>
      <c r="K60" s="185"/>
      <c r="L60" s="186"/>
      <c r="M60" s="116"/>
      <c r="N60" s="184"/>
      <c r="O60" s="185"/>
      <c r="P60" s="186"/>
      <c r="Q60" s="116"/>
      <c r="R60" s="3">
        <v>64000</v>
      </c>
      <c r="S60" s="116"/>
      <c r="T60" s="3"/>
      <c r="U60" s="116"/>
      <c r="V60" s="3"/>
      <c r="W60" s="116"/>
      <c r="X60" s="3"/>
      <c r="Y60" s="50"/>
      <c r="Z60" s="51">
        <f>SUM(F60:X60)</f>
        <v>419000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/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>
        <v>10000</v>
      </c>
      <c r="G64" s="116"/>
      <c r="H64" s="3">
        <v>2132</v>
      </c>
      <c r="I64" s="116"/>
      <c r="J64" s="184"/>
      <c r="K64" s="185"/>
      <c r="L64" s="186"/>
      <c r="M64" s="116"/>
      <c r="N64" s="184"/>
      <c r="O64" s="185"/>
      <c r="P64" s="186"/>
      <c r="Q64" s="116"/>
      <c r="R64" s="3">
        <v>1000</v>
      </c>
      <c r="S64" s="116"/>
      <c r="T64" s="3"/>
      <c r="U64" s="116"/>
      <c r="V64" s="3"/>
      <c r="W64" s="116"/>
      <c r="X64" s="3"/>
      <c r="Y64" s="50"/>
      <c r="Z64" s="51">
        <f>SUM(F64:X64)</f>
        <v>13132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/>
      <c r="G66" s="116"/>
      <c r="H66" s="3">
        <v>25000</v>
      </c>
      <c r="I66" s="116"/>
      <c r="J66" s="184"/>
      <c r="K66" s="185"/>
      <c r="L66" s="186"/>
      <c r="M66" s="116"/>
      <c r="N66" s="184"/>
      <c r="O66" s="185"/>
      <c r="P66" s="186"/>
      <c r="Q66" s="116"/>
      <c r="R66" s="3">
        <v>5000</v>
      </c>
      <c r="S66" s="116"/>
      <c r="T66" s="3"/>
      <c r="U66" s="116"/>
      <c r="V66" s="3"/>
      <c r="W66" s="116"/>
      <c r="X66" s="3"/>
      <c r="Y66" s="50"/>
      <c r="Z66" s="51">
        <f>SUM(F66:X66)</f>
        <v>30000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530447</v>
      </c>
      <c r="G68" s="21"/>
      <c r="H68" s="62">
        <f>SUM(H58:H66)</f>
        <v>197132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142165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869744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topLeftCell="A34" zoomScale="86" zoomScaleNormal="93" zoomScalePageLayoutView="93" workbookViewId="0">
      <selection activeCell="S46" sqref="S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128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243000</v>
      </c>
      <c r="G21" s="116"/>
      <c r="H21" s="3">
        <v>63000</v>
      </c>
      <c r="I21" s="116"/>
      <c r="J21" s="184">
        <v>128000</v>
      </c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434000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>
        <v>55000</v>
      </c>
      <c r="G23" s="116"/>
      <c r="H23" s="3">
        <v>29000</v>
      </c>
      <c r="I23" s="116"/>
      <c r="J23" s="184">
        <v>30000</v>
      </c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114000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>
        <v>10000</v>
      </c>
      <c r="G25" s="116"/>
      <c r="H25" s="3">
        <v>5000</v>
      </c>
      <c r="I25" s="116"/>
      <c r="J25" s="184">
        <v>5000</v>
      </c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20000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>
        <v>10000</v>
      </c>
      <c r="G27" s="116"/>
      <c r="H27" s="3"/>
      <c r="I27" s="116"/>
      <c r="J27" s="184">
        <v>5000</v>
      </c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15000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>
        <v>5000</v>
      </c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5000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>
        <v>5000</v>
      </c>
      <c r="G31" s="116"/>
      <c r="H31" s="3">
        <v>11000</v>
      </c>
      <c r="I31" s="116"/>
      <c r="J31" s="184">
        <v>5000</v>
      </c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21000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>
        <v>5000</v>
      </c>
      <c r="G33" s="116"/>
      <c r="H33" s="3">
        <v>5000</v>
      </c>
      <c r="I33" s="116"/>
      <c r="J33" s="184">
        <v>5000</v>
      </c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15000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333000</v>
      </c>
      <c r="G35" s="21"/>
      <c r="H35" s="62">
        <f>SUM(H21:H33)</f>
        <v>113000</v>
      </c>
      <c r="I35" s="53"/>
      <c r="J35" s="187">
        <f>SUM(J21:L33)</f>
        <v>178000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624000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351018</v>
      </c>
      <c r="G44" s="116"/>
      <c r="H44" s="3">
        <v>17550</v>
      </c>
      <c r="I44" s="80"/>
      <c r="J44" s="81">
        <f>IFERROR(H44/F44,"")</f>
        <v>4.9997436028921594E-2</v>
      </c>
      <c r="K44" s="80"/>
      <c r="L44" s="3">
        <v>16673</v>
      </c>
      <c r="M44" s="82"/>
      <c r="N44" s="81">
        <f>IFERROR(L44/F44,"")</f>
        <v>4.7498988655852406E-2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>
        <v>119375</v>
      </c>
      <c r="G46" s="116"/>
      <c r="K46" s="80"/>
      <c r="L46" s="3">
        <v>5969</v>
      </c>
      <c r="M46" s="97"/>
      <c r="N46" s="81">
        <f>IFERROR(L46/F46,"")</f>
        <v>5.0002094240837694E-2</v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470393</v>
      </c>
      <c r="G48" s="21"/>
      <c r="H48" s="61">
        <f>SUM(H44:H46)</f>
        <v>17550</v>
      </c>
      <c r="I48" s="77"/>
      <c r="J48" s="81">
        <f>IFERROR(H48/F48,"")</f>
        <v>3.7309228666242908E-2</v>
      </c>
      <c r="K48" s="80"/>
      <c r="L48" s="61">
        <f>SUM(L44:L46)</f>
        <v>22642</v>
      </c>
      <c r="M48" s="77"/>
      <c r="N48" s="81">
        <f>N44</f>
        <v>4.7498988655852406E-2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71000</v>
      </c>
      <c r="G58" s="116"/>
      <c r="H58" s="3">
        <v>2500</v>
      </c>
      <c r="I58" s="116"/>
      <c r="J58" s="184">
        <v>40000</v>
      </c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113500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70000</v>
      </c>
      <c r="G60" s="116"/>
      <c r="H60" s="3">
        <v>23500</v>
      </c>
      <c r="I60" s="116"/>
      <c r="J60" s="184">
        <v>40000</v>
      </c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133500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>
        <v>70000</v>
      </c>
      <c r="G62" s="116"/>
      <c r="H62" s="3">
        <v>23500</v>
      </c>
      <c r="I62" s="116"/>
      <c r="J62" s="184">
        <v>40000</v>
      </c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133500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>
        <v>70000</v>
      </c>
      <c r="G64" s="116"/>
      <c r="H64" s="3">
        <v>23500</v>
      </c>
      <c r="I64" s="116"/>
      <c r="J64" s="184">
        <v>39000</v>
      </c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132500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>
        <v>70000</v>
      </c>
      <c r="G66" s="116"/>
      <c r="H66" s="3">
        <v>23500</v>
      </c>
      <c r="I66" s="116"/>
      <c r="J66" s="184">
        <v>35000</v>
      </c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128500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351000</v>
      </c>
      <c r="G68" s="21"/>
      <c r="H68" s="62">
        <f>SUM(H58:H66)</f>
        <v>96500</v>
      </c>
      <c r="I68" s="53"/>
      <c r="J68" s="187">
        <f>SUM(J58:L66)</f>
        <v>194000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641500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topLeftCell="A25" zoomScale="86" zoomScaleNormal="93" zoomScalePageLayoutView="93" workbookViewId="0">
      <selection activeCell="R44" sqref="R44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129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45928</v>
      </c>
      <c r="G21" s="116"/>
      <c r="H21" s="3"/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45928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/>
      <c r="G23" s="116"/>
      <c r="H23" s="3"/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/>
      <c r="G31" s="116"/>
      <c r="H31" s="3"/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45928</v>
      </c>
      <c r="G35" s="21"/>
      <c r="H35" s="62">
        <f>SUM(H21:H33)</f>
        <v>0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45928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45928</v>
      </c>
      <c r="G44" s="116"/>
      <c r="H44" s="3">
        <v>919</v>
      </c>
      <c r="I44" s="80"/>
      <c r="J44" s="81">
        <f>IFERROR(L46/F44,"")</f>
        <v>0</v>
      </c>
      <c r="K44" s="80"/>
      <c r="L44" s="3">
        <v>2296</v>
      </c>
      <c r="M44" s="82"/>
      <c r="N44" s="81">
        <f>IFERROR(L44/F44,"")</f>
        <v>4.999129071590315E-2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/>
      <c r="G46" s="116"/>
      <c r="K46" s="80"/>
      <c r="L46" s="3"/>
      <c r="M46" s="97"/>
      <c r="N46" s="81" t="str">
        <f>IFERROR(#REF!/F46,"")</f>
        <v/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45928</v>
      </c>
      <c r="G48" s="21"/>
      <c r="H48" s="61">
        <f>SUM(H44:H46)</f>
        <v>919</v>
      </c>
      <c r="I48" s="77"/>
      <c r="J48" s="81">
        <f>IFERROR(H48/F48,"")</f>
        <v>2.0009580212506532E-2</v>
      </c>
      <c r="K48" s="80"/>
      <c r="L48" s="61">
        <f>SUM(L44:L46)</f>
        <v>2296</v>
      </c>
      <c r="M48" s="77"/>
      <c r="N48" s="81">
        <f>N44</f>
        <v>4.999129071590315E-2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/>
      <c r="G58" s="116"/>
      <c r="H58" s="3"/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0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/>
      <c r="G60" s="116"/>
      <c r="H60" s="3"/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0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>
        <v>45928</v>
      </c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45928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/>
      <c r="G64" s="116"/>
      <c r="H64" s="3"/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/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45928</v>
      </c>
      <c r="G68" s="21"/>
      <c r="H68" s="62">
        <f>SUM(H58:H66)</f>
        <v>0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45928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R40" sqref="R40:T42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130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134">
        <v>100386.35</v>
      </c>
      <c r="G21" s="116"/>
      <c r="H21" s="134">
        <v>19264</v>
      </c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119650.35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134">
        <v>28458.880000000001</v>
      </c>
      <c r="G23" s="116"/>
      <c r="H23" s="134">
        <v>5461.12</v>
      </c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33920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134"/>
      <c r="G25" s="116"/>
      <c r="H25" s="134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134"/>
      <c r="G27" s="116"/>
      <c r="H27" s="134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134">
        <v>25170</v>
      </c>
      <c r="G29" s="116"/>
      <c r="H29" s="134">
        <v>4830</v>
      </c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30000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134">
        <v>26009</v>
      </c>
      <c r="G31" s="116"/>
      <c r="H31" s="134">
        <v>4991</v>
      </c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31000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134">
        <v>28526</v>
      </c>
      <c r="G33" s="116"/>
      <c r="H33" s="134">
        <v>5474</v>
      </c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34000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208550.23</v>
      </c>
      <c r="G35" s="21"/>
      <c r="H35" s="62">
        <f>SUM(H21:H33)</f>
        <v>40020.119999999995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248570.35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229066</v>
      </c>
      <c r="G44" s="116"/>
      <c r="H44" s="134">
        <v>11453.3</v>
      </c>
      <c r="I44" s="80"/>
      <c r="J44" s="81">
        <f>IFERROR(H44/F44,"")</f>
        <v>4.9999999999999996E-2</v>
      </c>
      <c r="K44" s="80"/>
      <c r="L44" s="3">
        <v>11000</v>
      </c>
      <c r="M44" s="82"/>
      <c r="N44" s="81">
        <f>IFERROR(L44/F44,"")</f>
        <v>4.8021094357084855E-2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>
        <v>43957</v>
      </c>
      <c r="G46" s="116"/>
      <c r="K46" s="80"/>
      <c r="L46" s="134">
        <v>2000</v>
      </c>
      <c r="M46" s="97"/>
      <c r="N46" s="81">
        <f>IFERROR(L46/F46,"")</f>
        <v>4.5499010396523876E-2</v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273023</v>
      </c>
      <c r="G48" s="21"/>
      <c r="H48" s="61">
        <f>SUM(H44:H46)</f>
        <v>11453.3</v>
      </c>
      <c r="I48" s="77"/>
      <c r="J48" s="81">
        <f>IFERROR(H48/F48,"")</f>
        <v>4.1949945608977995E-2</v>
      </c>
      <c r="K48" s="80"/>
      <c r="L48" s="61">
        <f>SUM(L44:L46)</f>
        <v>13000</v>
      </c>
      <c r="M48" s="77"/>
      <c r="N48" s="81">
        <f>N44</f>
        <v>4.8021094357084855E-2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134">
        <v>61084.35</v>
      </c>
      <c r="G58" s="116"/>
      <c r="H58" s="134">
        <v>11297</v>
      </c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72381.350000000006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134">
        <v>61084.35</v>
      </c>
      <c r="G60" s="116"/>
      <c r="H60" s="134">
        <v>11296</v>
      </c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72380.350000000006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134">
        <v>61084.35</v>
      </c>
      <c r="G62" s="116"/>
      <c r="H62" s="134">
        <v>11296</v>
      </c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72380.350000000006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134">
        <v>22906.63</v>
      </c>
      <c r="G64" s="116"/>
      <c r="H64" s="134">
        <v>5034</v>
      </c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27940.63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134">
        <v>22906.63</v>
      </c>
      <c r="G66" s="116"/>
      <c r="H66" s="134">
        <v>5034</v>
      </c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27940.63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229066.31</v>
      </c>
      <c r="G68" s="21"/>
      <c r="H68" s="62">
        <f>SUM(H58:H66)</f>
        <v>43957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273023.31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topLeftCell="A28" zoomScale="86" zoomScaleNormal="93" zoomScalePageLayoutView="93" workbookViewId="0">
      <selection activeCell="V40" sqref="V40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131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44234</v>
      </c>
      <c r="G21" s="116"/>
      <c r="H21" s="3"/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44234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>
        <v>4915</v>
      </c>
      <c r="G23" s="116"/>
      <c r="H23" s="3"/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4915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/>
      <c r="G31" s="116"/>
      <c r="H31" s="3"/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49149</v>
      </c>
      <c r="G35" s="21"/>
      <c r="H35" s="62">
        <f>SUM(H21:H33)</f>
        <v>0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49149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49149</v>
      </c>
      <c r="G44" s="116"/>
      <c r="H44" s="3">
        <v>3258</v>
      </c>
      <c r="I44" s="80"/>
      <c r="J44" s="81">
        <f>IFERROR(H44/F44,"")</f>
        <v>6.6288225599707012E-2</v>
      </c>
      <c r="K44" s="80"/>
      <c r="L44" s="3"/>
      <c r="M44" s="82"/>
      <c r="N44" s="81">
        <f>IFERROR(L44/F44,"")</f>
        <v>0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/>
      <c r="G46" s="116"/>
      <c r="K46" s="80"/>
      <c r="L46" s="3"/>
      <c r="M46" s="97"/>
      <c r="N46" s="81" t="str">
        <f>IFERROR(L46/F46,"")</f>
        <v/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49149</v>
      </c>
      <c r="G48" s="21"/>
      <c r="H48" s="61">
        <f>SUM(H44:H46)</f>
        <v>3258</v>
      </c>
      <c r="I48" s="77"/>
      <c r="J48" s="81">
        <f>IFERROR(H48/F48,"")</f>
        <v>6.6288225599707012E-2</v>
      </c>
      <c r="K48" s="80"/>
      <c r="L48" s="61">
        <f>SUM(L44:L46)</f>
        <v>0</v>
      </c>
      <c r="M48" s="77"/>
      <c r="N48" s="81">
        <f>N44</f>
        <v>0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49149</v>
      </c>
      <c r="G58" s="116"/>
      <c r="H58" s="3"/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49149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/>
      <c r="G60" s="116"/>
      <c r="H60" s="3"/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0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/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/>
      <c r="G64" s="116"/>
      <c r="H64" s="3"/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/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49149</v>
      </c>
      <c r="G68" s="21"/>
      <c r="H68" s="62">
        <f>SUM(H58:H66)</f>
        <v>0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49149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topLeftCell="A19" zoomScale="86" zoomScaleNormal="93" zoomScalePageLayoutView="93" workbookViewId="0">
      <selection activeCell="F59" sqref="F59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132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/>
      <c r="G21" s="116"/>
      <c r="H21" s="3"/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0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/>
      <c r="G23" s="116"/>
      <c r="H23" s="3"/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/>
      <c r="G31" s="116"/>
      <c r="H31" s="3"/>
      <c r="I31" s="116"/>
      <c r="J31" s="184"/>
      <c r="K31" s="185"/>
      <c r="L31" s="186"/>
      <c r="M31" s="116"/>
      <c r="N31" s="184"/>
      <c r="O31" s="185"/>
      <c r="P31" s="186"/>
      <c r="Q31" s="116"/>
      <c r="R31" s="3">
        <v>47111</v>
      </c>
      <c r="S31" s="116"/>
      <c r="T31" s="3"/>
      <c r="U31" s="116"/>
      <c r="V31" s="3"/>
      <c r="W31" s="116"/>
      <c r="X31" s="3"/>
      <c r="Y31" s="50"/>
      <c r="Z31" s="51">
        <f>SUM(F31:X31)</f>
        <v>47111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0</v>
      </c>
      <c r="G35" s="21"/>
      <c r="H35" s="62">
        <f>SUM(H21:H33)</f>
        <v>0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47111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47111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/>
      <c r="G44" s="116"/>
      <c r="H44" s="3"/>
      <c r="I44" s="80"/>
      <c r="J44" s="81" t="str">
        <f>IFERROR(H44/F44,"")</f>
        <v/>
      </c>
      <c r="K44" s="80"/>
      <c r="L44" s="3"/>
      <c r="M44" s="82"/>
      <c r="N44" s="81" t="str">
        <f>IFERROR(L44/F44,"")</f>
        <v/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/>
      <c r="G46" s="116"/>
      <c r="K46" s="80"/>
      <c r="L46" s="3"/>
      <c r="M46" s="97"/>
      <c r="N46" s="81" t="str">
        <f>IFERROR(L46/F46,"")</f>
        <v/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0</v>
      </c>
      <c r="G48" s="21"/>
      <c r="H48" s="61">
        <f>SUM(H44:H46)</f>
        <v>0</v>
      </c>
      <c r="I48" s="77"/>
      <c r="J48" s="81" t="str">
        <f>IFERROR(H48/F48,"")</f>
        <v/>
      </c>
      <c r="K48" s="80"/>
      <c r="L48" s="61">
        <f>SUM(L44:L46)</f>
        <v>0</v>
      </c>
      <c r="M48" s="77"/>
      <c r="N48" s="81" t="str">
        <f>N44</f>
        <v/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47111</v>
      </c>
      <c r="G58" s="116"/>
      <c r="H58" s="3"/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47111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/>
      <c r="G60" s="116"/>
      <c r="H60" s="3"/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0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/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/>
      <c r="G64" s="116"/>
      <c r="H64" s="3"/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/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47111</v>
      </c>
      <c r="G68" s="21"/>
      <c r="H68" s="62">
        <f>SUM(H58:H66)</f>
        <v>0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47111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tabSelected="1" zoomScale="86" zoomScaleNormal="93" zoomScalePageLayoutView="93" workbookViewId="0">
      <selection activeCell="T44" sqref="T44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133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/>
      <c r="G21" s="116"/>
      <c r="H21" s="3"/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0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/>
      <c r="G23" s="116"/>
      <c r="H23" s="3"/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>
        <v>20415</v>
      </c>
      <c r="G31" s="116"/>
      <c r="H31" s="3"/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20415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20415</v>
      </c>
      <c r="G35" s="21"/>
      <c r="H35" s="62">
        <f>SUM(H21:H33)</f>
        <v>0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20415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20415</v>
      </c>
      <c r="G44" s="116"/>
      <c r="H44" s="3"/>
      <c r="I44" s="80"/>
      <c r="J44" s="81">
        <f>IFERROR(H44/F44,"")</f>
        <v>0</v>
      </c>
      <c r="K44" s="80"/>
      <c r="L44" s="3"/>
      <c r="M44" s="82"/>
      <c r="N44" s="81">
        <f>IFERROR(L44/F44,"")</f>
        <v>0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/>
      <c r="G46" s="116"/>
      <c r="K46" s="80"/>
      <c r="L46" s="3"/>
      <c r="M46" s="97"/>
      <c r="N46" s="81" t="str">
        <f>IFERROR(L46/F46,"")</f>
        <v/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20415</v>
      </c>
      <c r="G48" s="21"/>
      <c r="H48" s="61">
        <f>SUM(H44:H46)</f>
        <v>0</v>
      </c>
      <c r="I48" s="77"/>
      <c r="J48" s="81">
        <f>IFERROR(H48/F48,"")</f>
        <v>0</v>
      </c>
      <c r="K48" s="80"/>
      <c r="L48" s="61">
        <f>SUM(L44:L46)</f>
        <v>0</v>
      </c>
      <c r="M48" s="77"/>
      <c r="N48" s="81">
        <f>N44</f>
        <v>0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/>
      <c r="G58" s="116"/>
      <c r="H58" s="3"/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0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20415</v>
      </c>
      <c r="G60" s="116"/>
      <c r="H60" s="3"/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20415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/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/>
      <c r="G64" s="116"/>
      <c r="H64" s="3"/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/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20415</v>
      </c>
      <c r="G68" s="21"/>
      <c r="H68" s="62">
        <f>SUM(H58:H66)</f>
        <v>0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20415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topLeftCell="A4"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/>
      <c r="G21" s="116"/>
      <c r="H21" s="3"/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0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/>
      <c r="G23" s="116"/>
      <c r="H23" s="3"/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/>
      <c r="G31" s="116"/>
      <c r="H31" s="3"/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0</v>
      </c>
      <c r="G35" s="21"/>
      <c r="H35" s="62">
        <f>SUM(H21:H33)</f>
        <v>0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0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/>
      <c r="G44" s="116"/>
      <c r="H44" s="3"/>
      <c r="I44" s="80"/>
      <c r="J44" s="81" t="str">
        <f>IFERROR(H44/F44,"")</f>
        <v/>
      </c>
      <c r="K44" s="80"/>
      <c r="L44" s="3"/>
      <c r="M44" s="82"/>
      <c r="N44" s="81" t="str">
        <f>IFERROR(L44/F44,"")</f>
        <v/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/>
      <c r="G46" s="116"/>
      <c r="K46" s="80"/>
      <c r="L46" s="3"/>
      <c r="M46" s="97"/>
      <c r="N46" s="81" t="str">
        <f>IFERROR(L46/F46,"")</f>
        <v/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0</v>
      </c>
      <c r="G48" s="21"/>
      <c r="H48" s="61">
        <f>SUM(H44:H46)</f>
        <v>0</v>
      </c>
      <c r="I48" s="77"/>
      <c r="J48" s="81" t="str">
        <f>IFERROR(H48/F48,"")</f>
        <v/>
      </c>
      <c r="K48" s="80"/>
      <c r="L48" s="61">
        <f>SUM(L44:L46)</f>
        <v>0</v>
      </c>
      <c r="M48" s="77"/>
      <c r="N48" s="81" t="str">
        <f>N44</f>
        <v/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/>
      <c r="G58" s="116"/>
      <c r="H58" s="3"/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0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/>
      <c r="G60" s="116"/>
      <c r="H60" s="3"/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0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/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/>
      <c r="G64" s="116"/>
      <c r="H64" s="3"/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/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0</v>
      </c>
      <c r="G68" s="21"/>
      <c r="H68" s="62">
        <f>SUM(H58:H66)</f>
        <v>0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0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7109375" defaultRowHeight="15.75" x14ac:dyDescent="0.25"/>
  <cols>
    <col min="1" max="1" width="18.7109375" style="5" bestFit="1" customWidth="1"/>
    <col min="2" max="16384" width="10.7109375" style="5"/>
  </cols>
  <sheetData>
    <row r="1" spans="1:1" x14ac:dyDescent="0.25">
      <c r="A1" s="4" t="s">
        <v>42</v>
      </c>
    </row>
    <row r="2" spans="1:1" x14ac:dyDescent="0.25">
      <c r="A2" s="6" t="s">
        <v>43</v>
      </c>
    </row>
    <row r="3" spans="1:1" x14ac:dyDescent="0.25">
      <c r="A3" s="6" t="s">
        <v>44</v>
      </c>
    </row>
    <row r="4" spans="1:1" x14ac:dyDescent="0.25">
      <c r="A4" s="6" t="s">
        <v>45</v>
      </c>
    </row>
    <row r="5" spans="1:1" x14ac:dyDescent="0.25">
      <c r="A5" s="6" t="s">
        <v>46</v>
      </c>
    </row>
    <row r="6" spans="1:1" x14ac:dyDescent="0.25">
      <c r="A6" s="6" t="s">
        <v>47</v>
      </c>
    </row>
    <row r="7" spans="1:1" x14ac:dyDescent="0.25">
      <c r="A7" s="6" t="s">
        <v>48</v>
      </c>
    </row>
    <row r="8" spans="1:1" x14ac:dyDescent="0.25">
      <c r="A8" s="6" t="s">
        <v>49</v>
      </c>
    </row>
    <row r="9" spans="1:1" x14ac:dyDescent="0.25">
      <c r="A9" s="6" t="s">
        <v>50</v>
      </c>
    </row>
    <row r="10" spans="1:1" x14ac:dyDescent="0.25">
      <c r="A10" s="6" t="s">
        <v>51</v>
      </c>
    </row>
    <row r="11" spans="1:1" x14ac:dyDescent="0.25">
      <c r="A11" s="6" t="s">
        <v>52</v>
      </c>
    </row>
    <row r="12" spans="1:1" ht="39" x14ac:dyDescent="0.25">
      <c r="A12" s="1" t="s">
        <v>53</v>
      </c>
    </row>
    <row r="13" spans="1:1" x14ac:dyDescent="0.25">
      <c r="A13" s="6" t="s">
        <v>54</v>
      </c>
    </row>
    <row r="14" spans="1:1" x14ac:dyDescent="0.25">
      <c r="A14" s="6" t="s">
        <v>55</v>
      </c>
    </row>
    <row r="15" spans="1:1" x14ac:dyDescent="0.25">
      <c r="A15" s="6" t="s">
        <v>56</v>
      </c>
    </row>
    <row r="16" spans="1:1" x14ac:dyDescent="0.25">
      <c r="A16" s="6" t="s">
        <v>57</v>
      </c>
    </row>
    <row r="17" spans="1:1" x14ac:dyDescent="0.25">
      <c r="A17" s="6" t="s">
        <v>58</v>
      </c>
    </row>
    <row r="18" spans="1:1" x14ac:dyDescent="0.25">
      <c r="A18" s="6" t="s">
        <v>59</v>
      </c>
    </row>
    <row r="19" spans="1:1" x14ac:dyDescent="0.25">
      <c r="A19" s="6" t="s">
        <v>60</v>
      </c>
    </row>
    <row r="20" spans="1:1" x14ac:dyDescent="0.25">
      <c r="A20" s="6" t="s">
        <v>61</v>
      </c>
    </row>
    <row r="21" spans="1:1" x14ac:dyDescent="0.25">
      <c r="A21" s="6" t="s">
        <v>62</v>
      </c>
    </row>
    <row r="22" spans="1:1" x14ac:dyDescent="0.25">
      <c r="A22" s="6" t="s">
        <v>63</v>
      </c>
    </row>
    <row r="23" spans="1:1" x14ac:dyDescent="0.25">
      <c r="A23" s="6" t="s">
        <v>64</v>
      </c>
    </row>
    <row r="24" spans="1:1" x14ac:dyDescent="0.25">
      <c r="A24" s="6" t="s">
        <v>65</v>
      </c>
    </row>
    <row r="25" spans="1:1" x14ac:dyDescent="0.25">
      <c r="A25" s="6" t="s">
        <v>66</v>
      </c>
    </row>
    <row r="26" spans="1:1" x14ac:dyDescent="0.25">
      <c r="A26" s="6" t="s">
        <v>67</v>
      </c>
    </row>
    <row r="27" spans="1:1" x14ac:dyDescent="0.25">
      <c r="A27" s="6" t="s">
        <v>68</v>
      </c>
    </row>
    <row r="28" spans="1:1" x14ac:dyDescent="0.25">
      <c r="A28" s="6" t="s">
        <v>69</v>
      </c>
    </row>
    <row r="29" spans="1:1" x14ac:dyDescent="0.25">
      <c r="A29" s="6" t="s">
        <v>70</v>
      </c>
    </row>
    <row r="30" spans="1:1" x14ac:dyDescent="0.25">
      <c r="A30" s="6" t="s">
        <v>71</v>
      </c>
    </row>
    <row r="31" spans="1:1" x14ac:dyDescent="0.25">
      <c r="A31" s="6" t="s">
        <v>72</v>
      </c>
    </row>
    <row r="32" spans="1:1" x14ac:dyDescent="0.25">
      <c r="A32" s="6" t="s">
        <v>73</v>
      </c>
    </row>
    <row r="33" spans="1:1" x14ac:dyDescent="0.25">
      <c r="A33" s="6" t="s">
        <v>74</v>
      </c>
    </row>
    <row r="34" spans="1:1" x14ac:dyDescent="0.25">
      <c r="A34" s="6" t="s">
        <v>75</v>
      </c>
    </row>
    <row r="35" spans="1:1" x14ac:dyDescent="0.25">
      <c r="A35" s="6" t="s">
        <v>76</v>
      </c>
    </row>
    <row r="36" spans="1:1" x14ac:dyDescent="0.25">
      <c r="A36" s="6" t="s">
        <v>77</v>
      </c>
    </row>
    <row r="37" spans="1:1" x14ac:dyDescent="0.25">
      <c r="A37" s="6" t="s">
        <v>78</v>
      </c>
    </row>
    <row r="38" spans="1:1" x14ac:dyDescent="0.25">
      <c r="A38" s="6" t="s">
        <v>79</v>
      </c>
    </row>
    <row r="39" spans="1:1" x14ac:dyDescent="0.25">
      <c r="A39" s="6" t="s">
        <v>80</v>
      </c>
    </row>
    <row r="40" spans="1:1" x14ac:dyDescent="0.25">
      <c r="A40" s="6" t="s">
        <v>81</v>
      </c>
    </row>
    <row r="41" spans="1:1" x14ac:dyDescent="0.25">
      <c r="A41" s="2" t="s">
        <v>82</v>
      </c>
    </row>
    <row r="42" spans="1:1" x14ac:dyDescent="0.25">
      <c r="A42" s="1" t="s">
        <v>83</v>
      </c>
    </row>
    <row r="43" spans="1:1" x14ac:dyDescent="0.25">
      <c r="A43" s="1" t="s">
        <v>84</v>
      </c>
    </row>
    <row r="44" spans="1:1" x14ac:dyDescent="0.25">
      <c r="A44" s="7" t="s">
        <v>85</v>
      </c>
    </row>
    <row r="45" spans="1:1" x14ac:dyDescent="0.25">
      <c r="A45" s="6" t="s">
        <v>86</v>
      </c>
    </row>
    <row r="46" spans="1:1" x14ac:dyDescent="0.25">
      <c r="A46" s="6" t="s">
        <v>87</v>
      </c>
    </row>
    <row r="47" spans="1:1" x14ac:dyDescent="0.25">
      <c r="A47" s="6" t="s">
        <v>88</v>
      </c>
    </row>
    <row r="48" spans="1:1" x14ac:dyDescent="0.25">
      <c r="A48" s="6" t="s">
        <v>89</v>
      </c>
    </row>
    <row r="49" spans="1:1" x14ac:dyDescent="0.25">
      <c r="A49" s="6" t="s">
        <v>90</v>
      </c>
    </row>
    <row r="50" spans="1:1" x14ac:dyDescent="0.25">
      <c r="A50" s="6" t="s">
        <v>91</v>
      </c>
    </row>
    <row r="51" spans="1:1" x14ac:dyDescent="0.25">
      <c r="A51" s="6" t="s">
        <v>92</v>
      </c>
    </row>
    <row r="52" spans="1:1" x14ac:dyDescent="0.25">
      <c r="A52" s="6" t="s">
        <v>93</v>
      </c>
    </row>
    <row r="53" spans="1:1" x14ac:dyDescent="0.25">
      <c r="A53" s="6" t="s">
        <v>94</v>
      </c>
    </row>
    <row r="54" spans="1:1" x14ac:dyDescent="0.25">
      <c r="A54" s="6" t="s">
        <v>95</v>
      </c>
    </row>
    <row r="55" spans="1:1" x14ac:dyDescent="0.25">
      <c r="A55" s="6" t="s">
        <v>96</v>
      </c>
    </row>
    <row r="56" spans="1:1" x14ac:dyDescent="0.25">
      <c r="A56" s="6" t="s">
        <v>97</v>
      </c>
    </row>
    <row r="57" spans="1:1" x14ac:dyDescent="0.25">
      <c r="A57" s="6" t="s">
        <v>98</v>
      </c>
    </row>
    <row r="58" spans="1:1" x14ac:dyDescent="0.25">
      <c r="A58" s="6" t="s">
        <v>99</v>
      </c>
    </row>
    <row r="59" spans="1:1" x14ac:dyDescent="0.25">
      <c r="A59" s="2" t="s">
        <v>100</v>
      </c>
    </row>
    <row r="60" spans="1:1" x14ac:dyDescent="0.25">
      <c r="A60" s="1" t="s">
        <v>101</v>
      </c>
    </row>
    <row r="61" spans="1:1" x14ac:dyDescent="0.25">
      <c r="A61" s="7" t="s">
        <v>102</v>
      </c>
    </row>
    <row r="62" spans="1:1" x14ac:dyDescent="0.25">
      <c r="A62" s="6" t="s">
        <v>103</v>
      </c>
    </row>
    <row r="63" spans="1:1" x14ac:dyDescent="0.25">
      <c r="A63" s="8" t="s">
        <v>104</v>
      </c>
    </row>
    <row r="64" spans="1:1" x14ac:dyDescent="0.25">
      <c r="A64" s="6" t="s">
        <v>105</v>
      </c>
    </row>
    <row r="65" spans="1:1" x14ac:dyDescent="0.25">
      <c r="A65" s="6" t="s">
        <v>106</v>
      </c>
    </row>
    <row r="66" spans="1:1" x14ac:dyDescent="0.25">
      <c r="A66" s="6" t="s">
        <v>2</v>
      </c>
    </row>
    <row r="67" spans="1:1" x14ac:dyDescent="0.25">
      <c r="A67" s="6" t="s">
        <v>107</v>
      </c>
    </row>
    <row r="68" spans="1:1" x14ac:dyDescent="0.25">
      <c r="A68" s="6" t="s">
        <v>108</v>
      </c>
    </row>
    <row r="69" spans="1:1" x14ac:dyDescent="0.25">
      <c r="A69" s="6" t="s">
        <v>109</v>
      </c>
    </row>
    <row r="70" spans="1:1" x14ac:dyDescent="0.25">
      <c r="A70" s="6" t="s">
        <v>110</v>
      </c>
    </row>
    <row r="71" spans="1:1" x14ac:dyDescent="0.25">
      <c r="A71" s="6" t="s">
        <v>111</v>
      </c>
    </row>
    <row r="72" spans="1:1" x14ac:dyDescent="0.25">
      <c r="A72" s="6" t="s">
        <v>112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/>
      <c r="G21" s="116"/>
      <c r="H21" s="3"/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0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/>
      <c r="G23" s="116"/>
      <c r="H23" s="3"/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/>
      <c r="G31" s="116"/>
      <c r="H31" s="3"/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0</v>
      </c>
      <c r="G35" s="21"/>
      <c r="H35" s="62">
        <f>SUM(H21:H33)</f>
        <v>0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0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/>
      <c r="G44" s="116"/>
      <c r="H44" s="3"/>
      <c r="I44" s="80"/>
      <c r="J44" s="81" t="str">
        <f>IFERROR(H44/F44,"")</f>
        <v/>
      </c>
      <c r="K44" s="80"/>
      <c r="L44" s="3"/>
      <c r="M44" s="82"/>
      <c r="N44" s="81" t="str">
        <f>IFERROR(L44/F44,"")</f>
        <v/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/>
      <c r="G46" s="116"/>
      <c r="K46" s="80"/>
      <c r="L46" s="3"/>
      <c r="M46" s="97"/>
      <c r="N46" s="81" t="str">
        <f>IFERROR(L46/F46,"")</f>
        <v/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0</v>
      </c>
      <c r="G48" s="21"/>
      <c r="H48" s="61">
        <f>SUM(H44:H46)</f>
        <v>0</v>
      </c>
      <c r="I48" s="77"/>
      <c r="J48" s="81" t="str">
        <f>IFERROR(H48/F48,"")</f>
        <v/>
      </c>
      <c r="K48" s="80"/>
      <c r="L48" s="61">
        <f>SUM(L44:L46)</f>
        <v>0</v>
      </c>
      <c r="M48" s="77"/>
      <c r="N48" s="81" t="str">
        <f>N44</f>
        <v/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/>
      <c r="G58" s="116"/>
      <c r="H58" s="3"/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0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/>
      <c r="G60" s="116"/>
      <c r="H60" s="3"/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0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/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/>
      <c r="G64" s="116"/>
      <c r="H64" s="3"/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/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0</v>
      </c>
      <c r="G68" s="21"/>
      <c r="H68" s="62">
        <f>SUM(H58:H66)</f>
        <v>0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0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/>
      <c r="G21" s="116"/>
      <c r="H21" s="3"/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0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/>
      <c r="G23" s="116"/>
      <c r="H23" s="3"/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/>
      <c r="G31" s="116"/>
      <c r="H31" s="3"/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0</v>
      </c>
      <c r="G35" s="21"/>
      <c r="H35" s="62">
        <f>SUM(H21:H33)</f>
        <v>0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0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/>
      <c r="G44" s="116"/>
      <c r="H44" s="3"/>
      <c r="I44" s="80"/>
      <c r="J44" s="81" t="str">
        <f>IFERROR(H44/F44,"")</f>
        <v/>
      </c>
      <c r="K44" s="80"/>
      <c r="L44" s="3"/>
      <c r="M44" s="82"/>
      <c r="N44" s="81" t="str">
        <f>IFERROR(L44/F44,"")</f>
        <v/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/>
      <c r="G46" s="116"/>
      <c r="K46" s="80"/>
      <c r="L46" s="3"/>
      <c r="M46" s="97"/>
      <c r="N46" s="81" t="str">
        <f>IFERROR(L46/F46,"")</f>
        <v/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0</v>
      </c>
      <c r="G48" s="21"/>
      <c r="H48" s="61">
        <f>SUM(H44:H46)</f>
        <v>0</v>
      </c>
      <c r="I48" s="77"/>
      <c r="J48" s="81" t="str">
        <f>IFERROR(H48/F48,"")</f>
        <v/>
      </c>
      <c r="K48" s="80"/>
      <c r="L48" s="61">
        <f>SUM(L44:L46)</f>
        <v>0</v>
      </c>
      <c r="M48" s="77"/>
      <c r="N48" s="81" t="str">
        <f>N44</f>
        <v/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/>
      <c r="G58" s="116"/>
      <c r="H58" s="3"/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0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/>
      <c r="G60" s="116"/>
      <c r="H60" s="3"/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0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/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/>
      <c r="G64" s="116"/>
      <c r="H64" s="3"/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/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0</v>
      </c>
      <c r="G68" s="21"/>
      <c r="H68" s="62">
        <f>SUM(H58:H66)</f>
        <v>0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0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X71" sqref="X7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/>
      <c r="G21" s="116"/>
      <c r="H21" s="3"/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0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/>
      <c r="G23" s="116"/>
      <c r="H23" s="3"/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/>
      <c r="G31" s="116"/>
      <c r="H31" s="3"/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0</v>
      </c>
      <c r="G35" s="21"/>
      <c r="H35" s="62">
        <f>SUM(H21:H33)</f>
        <v>0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0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/>
      <c r="G44" s="116"/>
      <c r="H44" s="3"/>
      <c r="I44" s="80"/>
      <c r="J44" s="81" t="str">
        <f>IFERROR(H44/F44,"")</f>
        <v/>
      </c>
      <c r="K44" s="80"/>
      <c r="L44" s="3"/>
      <c r="M44" s="82"/>
      <c r="N44" s="81" t="str">
        <f>IFERROR(L44/F44,"")</f>
        <v/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/>
      <c r="G46" s="116"/>
      <c r="K46" s="80"/>
      <c r="L46" s="3"/>
      <c r="M46" s="97"/>
      <c r="N46" s="81" t="str">
        <f>IFERROR(L46/F46,"")</f>
        <v/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0</v>
      </c>
      <c r="G48" s="21"/>
      <c r="H48" s="61">
        <f>SUM(H44:H46)</f>
        <v>0</v>
      </c>
      <c r="I48" s="77"/>
      <c r="J48" s="81" t="str">
        <f>IFERROR(H48/F48,"")</f>
        <v/>
      </c>
      <c r="K48" s="80"/>
      <c r="L48" s="61">
        <f>SUM(L44:L46)</f>
        <v>0</v>
      </c>
      <c r="M48" s="77"/>
      <c r="N48" s="81" t="str">
        <f>N44</f>
        <v/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/>
      <c r="G58" s="116"/>
      <c r="H58" s="3"/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0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/>
      <c r="G60" s="116"/>
      <c r="H60" s="3"/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0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/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/>
      <c r="G64" s="116"/>
      <c r="H64" s="3"/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/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0</v>
      </c>
      <c r="G68" s="21"/>
      <c r="H68" s="62">
        <f>SUM(H58:H66)</f>
        <v>0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0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23" zoomScale="86" zoomScaleNormal="93" zoomScalePageLayoutView="93" workbookViewId="0">
      <selection activeCell="L47" sqref="L47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115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13503</v>
      </c>
      <c r="G21" s="116"/>
      <c r="H21" s="3">
        <v>3912</v>
      </c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17415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>
        <v>36506.769999999997</v>
      </c>
      <c r="G23" s="116"/>
      <c r="H23" s="3">
        <v>10575</v>
      </c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47081.77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/>
      <c r="G31" s="116"/>
      <c r="H31" s="3"/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50009.77</v>
      </c>
      <c r="G35" s="21"/>
      <c r="H35" s="62">
        <f>SUM(H21:H33)</f>
        <v>14487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64496.77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133">
        <v>53612</v>
      </c>
      <c r="G44" s="116"/>
      <c r="H44" s="3">
        <v>3603</v>
      </c>
      <c r="I44" s="80"/>
      <c r="J44" s="81">
        <f>IFERROR(H44/F44,"")</f>
        <v>6.7205103335074234E-2</v>
      </c>
      <c r="K44" s="80"/>
      <c r="L44" s="3"/>
      <c r="M44" s="82"/>
      <c r="N44" s="81">
        <f>IFERROR(L44/F44,"")</f>
        <v>0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>
        <v>15250</v>
      </c>
      <c r="G46" s="116"/>
      <c r="K46" s="80"/>
      <c r="L46" s="3">
        <v>763</v>
      </c>
      <c r="M46" s="97"/>
      <c r="N46" s="81">
        <f>IFERROR(L46/F46,"")</f>
        <v>5.00327868852459E-2</v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68862</v>
      </c>
      <c r="G48" s="21"/>
      <c r="H48" s="61">
        <f>SUM(H44:H46)</f>
        <v>3603</v>
      </c>
      <c r="I48" s="77"/>
      <c r="J48" s="81">
        <f>IFERROR(H48/F48,"")</f>
        <v>5.2322035375098025E-2</v>
      </c>
      <c r="K48" s="80"/>
      <c r="L48" s="61">
        <f>SUM(L44:L46)</f>
        <v>763</v>
      </c>
      <c r="M48" s="77"/>
      <c r="N48" s="81">
        <f>N44</f>
        <v>0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25005</v>
      </c>
      <c r="G58" s="116"/>
      <c r="H58" s="3">
        <v>7243</v>
      </c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32248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25005</v>
      </c>
      <c r="G60" s="116"/>
      <c r="H60" s="3">
        <v>7243</v>
      </c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32248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/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/>
      <c r="G64" s="116"/>
      <c r="H64" s="3"/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/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50010</v>
      </c>
      <c r="G68" s="21"/>
      <c r="H68" s="62">
        <f>SUM(H58:H66)</f>
        <v>14486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64496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2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16" zoomScale="86" zoomScaleNormal="93" zoomScalePageLayoutView="93" workbookViewId="0">
      <selection activeCell="X73" sqref="X7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119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114887</v>
      </c>
      <c r="G21" s="116"/>
      <c r="H21" s="3">
        <v>57647</v>
      </c>
      <c r="I21" s="116"/>
      <c r="J21" s="184">
        <v>195480</v>
      </c>
      <c r="K21" s="185"/>
      <c r="L21" s="186"/>
      <c r="M21" s="116"/>
      <c r="N21" s="184"/>
      <c r="O21" s="185"/>
      <c r="P21" s="186"/>
      <c r="Q21" s="116"/>
      <c r="R21" s="3">
        <v>21423</v>
      </c>
      <c r="S21" s="116"/>
      <c r="T21" s="3"/>
      <c r="U21" s="116"/>
      <c r="V21" s="3"/>
      <c r="W21" s="116"/>
      <c r="X21" s="3"/>
      <c r="Y21" s="50"/>
      <c r="Z21" s="51">
        <f>SUM(F21:X21)</f>
        <v>389437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>
        <v>103946</v>
      </c>
      <c r="G23" s="116"/>
      <c r="H23" s="3">
        <v>52157</v>
      </c>
      <c r="I23" s="116"/>
      <c r="J23" s="184">
        <v>99232</v>
      </c>
      <c r="K23" s="185"/>
      <c r="L23" s="186"/>
      <c r="M23" s="116"/>
      <c r="N23" s="184"/>
      <c r="O23" s="185"/>
      <c r="P23" s="186"/>
      <c r="Q23" s="116"/>
      <c r="R23" s="3">
        <v>5040</v>
      </c>
      <c r="S23" s="116"/>
      <c r="T23" s="3"/>
      <c r="U23" s="116"/>
      <c r="V23" s="3"/>
      <c r="W23" s="116"/>
      <c r="X23" s="3"/>
      <c r="Y23" s="50"/>
      <c r="Z23" s="51">
        <f>SUM(F23:X23)</f>
        <v>260375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>
        <v>328249</v>
      </c>
      <c r="G31" s="116"/>
      <c r="H31" s="3">
        <v>164707</v>
      </c>
      <c r="I31" s="116"/>
      <c r="J31" s="184"/>
      <c r="K31" s="185"/>
      <c r="L31" s="186"/>
      <c r="M31" s="116"/>
      <c r="N31" s="184">
        <v>33665</v>
      </c>
      <c r="O31" s="185"/>
      <c r="P31" s="186"/>
      <c r="Q31" s="116"/>
      <c r="R31" s="3">
        <v>99552</v>
      </c>
      <c r="S31" s="116"/>
      <c r="T31" s="3"/>
      <c r="U31" s="116"/>
      <c r="V31" s="3"/>
      <c r="W31" s="116"/>
      <c r="X31" s="3"/>
      <c r="Y31" s="50"/>
      <c r="Z31" s="51">
        <f>SUM(F31:X31)</f>
        <v>626173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547082</v>
      </c>
      <c r="G35" s="21"/>
      <c r="H35" s="62">
        <f>SUM(H21:H33)</f>
        <v>274511</v>
      </c>
      <c r="I35" s="53"/>
      <c r="J35" s="187">
        <f>SUM(J21:L33)</f>
        <v>294712</v>
      </c>
      <c r="K35" s="188"/>
      <c r="L35" s="189"/>
      <c r="M35" s="53"/>
      <c r="N35" s="187">
        <f>SUM(N21:P33)</f>
        <v>33665</v>
      </c>
      <c r="O35" s="188"/>
      <c r="P35" s="189"/>
      <c r="Q35" s="53"/>
      <c r="R35" s="61">
        <f>SUM(R21:R33)</f>
        <v>126015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1275985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547082</v>
      </c>
      <c r="G44" s="116"/>
      <c r="H44" s="3">
        <v>37220</v>
      </c>
      <c r="I44" s="80"/>
      <c r="J44" s="81">
        <f>IFERROR(H44/F44,"")</f>
        <v>6.8033676852830099E-2</v>
      </c>
      <c r="K44" s="80"/>
      <c r="L44" s="3"/>
      <c r="M44" s="82"/>
      <c r="N44" s="81">
        <f>IFERROR(L44/F44,"")</f>
        <v>0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>
        <v>274511</v>
      </c>
      <c r="G46" s="116"/>
      <c r="K46" s="80"/>
      <c r="L46" s="3">
        <v>13072</v>
      </c>
      <c r="M46" s="97"/>
      <c r="N46" s="81">
        <f>IFERROR(L46/F46,"")</f>
        <v>4.7619221087679547E-2</v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821593</v>
      </c>
      <c r="G48" s="21"/>
      <c r="H48" s="61">
        <f>SUM(H44:H46)</f>
        <v>37220</v>
      </c>
      <c r="I48" s="77"/>
      <c r="J48" s="81">
        <f>IFERROR(H48/F48,"")</f>
        <v>4.5302236021971948E-2</v>
      </c>
      <c r="K48" s="80"/>
      <c r="L48" s="61">
        <f>SUM(L44:L46)</f>
        <v>13072</v>
      </c>
      <c r="M48" s="77"/>
      <c r="N48" s="81">
        <f>N44</f>
        <v>0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158057</v>
      </c>
      <c r="G58" s="116"/>
      <c r="H58" s="3">
        <v>81046</v>
      </c>
      <c r="I58" s="116"/>
      <c r="J58" s="184">
        <v>97255</v>
      </c>
      <c r="K58" s="185"/>
      <c r="L58" s="186"/>
      <c r="M58" s="116"/>
      <c r="N58" s="184">
        <v>11109</v>
      </c>
      <c r="O58" s="185"/>
      <c r="P58" s="186"/>
      <c r="Q58" s="116"/>
      <c r="R58" s="3">
        <v>41585</v>
      </c>
      <c r="S58" s="116"/>
      <c r="T58" s="3"/>
      <c r="U58" s="116"/>
      <c r="V58" s="3"/>
      <c r="W58" s="116"/>
      <c r="X58" s="3"/>
      <c r="Y58" s="50"/>
      <c r="Z58" s="51">
        <f>SUM(F58:X58)</f>
        <v>389052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157057</v>
      </c>
      <c r="G60" s="116"/>
      <c r="H60" s="3">
        <v>81046</v>
      </c>
      <c r="I60" s="116"/>
      <c r="J60" s="184">
        <v>100202</v>
      </c>
      <c r="K60" s="185"/>
      <c r="L60" s="186"/>
      <c r="M60" s="116"/>
      <c r="N60" s="184">
        <v>11447</v>
      </c>
      <c r="O60" s="185"/>
      <c r="P60" s="186"/>
      <c r="Q60" s="116"/>
      <c r="R60" s="3">
        <v>42845</v>
      </c>
      <c r="S60" s="116"/>
      <c r="T60" s="3"/>
      <c r="U60" s="116"/>
      <c r="V60" s="3"/>
      <c r="W60" s="116"/>
      <c r="X60" s="3"/>
      <c r="Y60" s="50"/>
      <c r="Z60" s="51">
        <f>SUM(F60:X60)</f>
        <v>392597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>
        <v>157057</v>
      </c>
      <c r="G62" s="116"/>
      <c r="H62" s="3">
        <v>81046</v>
      </c>
      <c r="I62" s="116"/>
      <c r="J62" s="184">
        <v>97255</v>
      </c>
      <c r="K62" s="185"/>
      <c r="L62" s="186"/>
      <c r="M62" s="116"/>
      <c r="N62" s="184">
        <v>11109</v>
      </c>
      <c r="O62" s="185"/>
      <c r="P62" s="186"/>
      <c r="Q62" s="116"/>
      <c r="R62" s="3">
        <v>41585</v>
      </c>
      <c r="S62" s="116"/>
      <c r="T62" s="3"/>
      <c r="U62" s="116"/>
      <c r="V62" s="3"/>
      <c r="W62" s="116"/>
      <c r="X62" s="3"/>
      <c r="Y62" s="50"/>
      <c r="Z62" s="51">
        <f>SUM(F62:X62)</f>
        <v>388052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>
        <v>25493</v>
      </c>
      <c r="G64" s="116"/>
      <c r="H64" s="3">
        <v>13072</v>
      </c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38565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>
        <v>10198</v>
      </c>
      <c r="G66" s="116"/>
      <c r="H66" s="3">
        <v>5229</v>
      </c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15427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507862</v>
      </c>
      <c r="G68" s="21"/>
      <c r="H68" s="62">
        <f>SUM(H58:H66)</f>
        <v>261439</v>
      </c>
      <c r="I68" s="53"/>
      <c r="J68" s="187">
        <f>SUM(J58:L66)</f>
        <v>294712</v>
      </c>
      <c r="K68" s="188"/>
      <c r="L68" s="189"/>
      <c r="M68" s="53"/>
      <c r="N68" s="187">
        <f>SUM(N58:P66)</f>
        <v>33665</v>
      </c>
      <c r="O68" s="188"/>
      <c r="P68" s="189"/>
      <c r="Q68" s="53"/>
      <c r="R68" s="61">
        <f>SUM(R58:R66)</f>
        <v>126015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1223693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19" zoomScale="86" zoomScaleNormal="93" zoomScalePageLayoutView="93" workbookViewId="0">
      <selection activeCell="X44" sqref="X44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120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21035</v>
      </c>
      <c r="G21" s="116"/>
      <c r="H21" s="3"/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21035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/>
      <c r="G23" s="116"/>
      <c r="H23" s="3"/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/>
      <c r="G31" s="116"/>
      <c r="H31" s="3"/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21035</v>
      </c>
      <c r="G35" s="21"/>
      <c r="H35" s="62">
        <f>SUM(H21:H33)</f>
        <v>0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21035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21035</v>
      </c>
      <c r="G44" s="116"/>
      <c r="H44" s="3">
        <v>631</v>
      </c>
      <c r="I44" s="80"/>
      <c r="J44" s="81">
        <f>IFERROR(H44/F44,"")</f>
        <v>2.9997623009270263E-2</v>
      </c>
      <c r="K44" s="80"/>
      <c r="L44" s="3"/>
      <c r="M44" s="82"/>
      <c r="N44" s="81">
        <f>IFERROR(L44/F44,"")</f>
        <v>0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/>
      <c r="G46" s="116"/>
      <c r="K46" s="80"/>
      <c r="L46" s="3"/>
      <c r="M46" s="97"/>
      <c r="N46" s="81" t="str">
        <f>IFERROR(L46/F46,"")</f>
        <v/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21035</v>
      </c>
      <c r="G48" s="21"/>
      <c r="H48" s="61">
        <f>SUM(H44:H46)</f>
        <v>631</v>
      </c>
      <c r="I48" s="77"/>
      <c r="J48" s="81">
        <f>IFERROR(H48/F48,"")</f>
        <v>2.9997623009270263E-2</v>
      </c>
      <c r="K48" s="80"/>
      <c r="L48" s="61">
        <f>SUM(L44:L46)</f>
        <v>0</v>
      </c>
      <c r="M48" s="77"/>
      <c r="N48" s="81">
        <f>N44</f>
        <v>0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1500</v>
      </c>
      <c r="G58" s="116"/>
      <c r="H58" s="3"/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1500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11404</v>
      </c>
      <c r="G60" s="116"/>
      <c r="H60" s="3"/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11404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>
        <v>5500</v>
      </c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5500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>
        <v>2000</v>
      </c>
      <c r="G64" s="116"/>
      <c r="H64" s="3"/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2000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>
        <v>631</v>
      </c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631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21035</v>
      </c>
      <c r="G68" s="21"/>
      <c r="H68" s="62">
        <f>SUM(H58:H66)</f>
        <v>0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21035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8" zoomScale="86" zoomScaleNormal="93" zoomScalePageLayoutView="93" workbookViewId="0">
      <selection activeCell="T68" sqref="T6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121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251256</v>
      </c>
      <c r="G21" s="116"/>
      <c r="H21" s="3">
        <v>79860</v>
      </c>
      <c r="I21" s="116"/>
      <c r="J21" s="184">
        <v>362600</v>
      </c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693716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>
        <v>134003</v>
      </c>
      <c r="G23" s="116"/>
      <c r="H23" s="3">
        <v>42592</v>
      </c>
      <c r="I23" s="116"/>
      <c r="J23" s="184">
        <v>155400</v>
      </c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331995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>
        <v>0</v>
      </c>
      <c r="G25" s="116"/>
      <c r="H25" s="3">
        <v>0</v>
      </c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>
        <v>0</v>
      </c>
      <c r="G27" s="116"/>
      <c r="H27" s="3">
        <v>0</v>
      </c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>
        <v>83752</v>
      </c>
      <c r="G29" s="116"/>
      <c r="H29" s="3">
        <v>26622</v>
      </c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110374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>
        <v>1206030</v>
      </c>
      <c r="G31" s="116"/>
      <c r="H31" s="3">
        <v>383331</v>
      </c>
      <c r="I31" s="116"/>
      <c r="J31" s="184"/>
      <c r="K31" s="185"/>
      <c r="L31" s="186"/>
      <c r="M31" s="116"/>
      <c r="N31" s="184">
        <v>35000</v>
      </c>
      <c r="O31" s="185"/>
      <c r="P31" s="186"/>
      <c r="Q31" s="116"/>
      <c r="R31" s="3">
        <v>136600</v>
      </c>
      <c r="S31" s="116"/>
      <c r="T31" s="3">
        <v>846880</v>
      </c>
      <c r="U31" s="116"/>
      <c r="V31" s="3"/>
      <c r="W31" s="116"/>
      <c r="X31" s="3"/>
      <c r="Y31" s="50"/>
      <c r="Z31" s="51">
        <f>SUM(F31:X31)</f>
        <v>2607841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>
        <v>0</v>
      </c>
      <c r="G33" s="116"/>
      <c r="H33" s="3">
        <v>0</v>
      </c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1675041</v>
      </c>
      <c r="G35" s="21"/>
      <c r="H35" s="62">
        <f>SUM(H21:H33)</f>
        <v>532405</v>
      </c>
      <c r="I35" s="53"/>
      <c r="J35" s="187">
        <f>SUM(J21:L33)</f>
        <v>518000</v>
      </c>
      <c r="K35" s="188"/>
      <c r="L35" s="189"/>
      <c r="M35" s="53"/>
      <c r="N35" s="187">
        <f>SUM(N21:P33)</f>
        <v>35000</v>
      </c>
      <c r="O35" s="188"/>
      <c r="P35" s="189"/>
      <c r="Q35" s="53"/>
      <c r="R35" s="61">
        <f>SUM(R21:R33)</f>
        <v>136600</v>
      </c>
      <c r="S35" s="53"/>
      <c r="T35" s="61">
        <f>SUM(T21:T33)</f>
        <v>846880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3743926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1868589</v>
      </c>
      <c r="G44" s="116"/>
      <c r="H44" s="3">
        <v>105388</v>
      </c>
      <c r="I44" s="80"/>
      <c r="J44" s="81">
        <f>IFERROR(H44/F44,"")</f>
        <v>5.6399775445536711E-2</v>
      </c>
      <c r="K44" s="80"/>
      <c r="L44" s="3">
        <v>88160</v>
      </c>
      <c r="M44" s="82"/>
      <c r="N44" s="81">
        <f>IFERROR(L44/F44,"")</f>
        <v>4.7179984469565006E-2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>
        <v>560426</v>
      </c>
      <c r="G46" s="116"/>
      <c r="K46" s="80"/>
      <c r="L46" s="3">
        <v>28021</v>
      </c>
      <c r="M46" s="97"/>
      <c r="N46" s="81">
        <f>IFERROR(L46/F46,"")</f>
        <v>4.9999464692930019E-2</v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2429015</v>
      </c>
      <c r="G48" s="21"/>
      <c r="H48" s="61">
        <f>SUM(H44:H46)</f>
        <v>105388</v>
      </c>
      <c r="I48" s="77"/>
      <c r="J48" s="81">
        <f>IFERROR(H48/F48,"")</f>
        <v>4.3387134291060371E-2</v>
      </c>
      <c r="K48" s="80"/>
      <c r="L48" s="61">
        <f>SUM(L44:L46)</f>
        <v>116181</v>
      </c>
      <c r="M48" s="77"/>
      <c r="N48" s="81">
        <f>N44</f>
        <v>4.7179984469565006E-2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502512</v>
      </c>
      <c r="G58" s="116"/>
      <c r="H58" s="3">
        <v>159721</v>
      </c>
      <c r="I58" s="116"/>
      <c r="J58" s="184">
        <v>181300</v>
      </c>
      <c r="K58" s="185"/>
      <c r="L58" s="186"/>
      <c r="M58" s="116"/>
      <c r="N58" s="184">
        <v>12250</v>
      </c>
      <c r="O58" s="185"/>
      <c r="P58" s="186"/>
      <c r="Q58" s="116"/>
      <c r="R58" s="3">
        <v>31418</v>
      </c>
      <c r="S58" s="116"/>
      <c r="T58" s="3">
        <v>254064</v>
      </c>
      <c r="U58" s="116"/>
      <c r="V58" s="3"/>
      <c r="W58" s="116"/>
      <c r="X58" s="3"/>
      <c r="Y58" s="50"/>
      <c r="Z58" s="51">
        <f>SUM(F58:X58)</f>
        <v>1141265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502512</v>
      </c>
      <c r="G60" s="116"/>
      <c r="H60" s="3">
        <v>159721</v>
      </c>
      <c r="I60" s="116"/>
      <c r="J60" s="184">
        <v>181300</v>
      </c>
      <c r="K60" s="185"/>
      <c r="L60" s="186"/>
      <c r="M60" s="116"/>
      <c r="N60" s="184">
        <v>12250</v>
      </c>
      <c r="O60" s="185"/>
      <c r="P60" s="186"/>
      <c r="Q60" s="116"/>
      <c r="R60" s="3">
        <v>34150</v>
      </c>
      <c r="S60" s="116"/>
      <c r="T60" s="3">
        <v>254064</v>
      </c>
      <c r="U60" s="116"/>
      <c r="V60" s="3"/>
      <c r="W60" s="116"/>
      <c r="X60" s="3"/>
      <c r="Y60" s="50"/>
      <c r="Z60" s="51">
        <f>SUM(F60:X60)</f>
        <v>1143997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>
        <v>335008</v>
      </c>
      <c r="G62" s="116"/>
      <c r="H62" s="3">
        <v>106481</v>
      </c>
      <c r="I62" s="116"/>
      <c r="J62" s="184">
        <v>77700</v>
      </c>
      <c r="K62" s="185"/>
      <c r="L62" s="186"/>
      <c r="M62" s="116"/>
      <c r="N62" s="184">
        <v>10500</v>
      </c>
      <c r="O62" s="185"/>
      <c r="P62" s="186"/>
      <c r="Q62" s="116"/>
      <c r="R62" s="3">
        <v>34150</v>
      </c>
      <c r="S62" s="116"/>
      <c r="T62" s="3">
        <v>169376</v>
      </c>
      <c r="U62" s="116"/>
      <c r="V62" s="3"/>
      <c r="W62" s="116"/>
      <c r="X62" s="3"/>
      <c r="Y62" s="50"/>
      <c r="Z62" s="51">
        <f>SUM(F62:X62)</f>
        <v>733215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>
        <v>83753</v>
      </c>
      <c r="G64" s="116"/>
      <c r="H64" s="3">
        <v>10650</v>
      </c>
      <c r="I64" s="116"/>
      <c r="J64" s="184">
        <v>10360</v>
      </c>
      <c r="K64" s="185"/>
      <c r="L64" s="186"/>
      <c r="M64" s="116"/>
      <c r="N64" s="184"/>
      <c r="O64" s="185"/>
      <c r="P64" s="186"/>
      <c r="Q64" s="116"/>
      <c r="R64" s="3">
        <v>2732</v>
      </c>
      <c r="S64" s="116"/>
      <c r="T64" s="3">
        <v>16938</v>
      </c>
      <c r="U64" s="116"/>
      <c r="V64" s="3"/>
      <c r="W64" s="116"/>
      <c r="X64" s="3"/>
      <c r="Y64" s="50"/>
      <c r="Z64" s="51">
        <f>SUM(F64:X64)</f>
        <v>124433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>
        <v>251256</v>
      </c>
      <c r="G66" s="116"/>
      <c r="H66" s="3">
        <v>95832</v>
      </c>
      <c r="I66" s="116"/>
      <c r="J66" s="184">
        <v>67340</v>
      </c>
      <c r="K66" s="185"/>
      <c r="L66" s="186"/>
      <c r="M66" s="116"/>
      <c r="N66" s="184"/>
      <c r="O66" s="185"/>
      <c r="P66" s="186"/>
      <c r="Q66" s="116"/>
      <c r="R66" s="3">
        <v>34150</v>
      </c>
      <c r="S66" s="116"/>
      <c r="T66" s="3">
        <v>152438</v>
      </c>
      <c r="U66" s="116"/>
      <c r="V66" s="3"/>
      <c r="W66" s="116"/>
      <c r="X66" s="3"/>
      <c r="Y66" s="50"/>
      <c r="Z66" s="51">
        <f>SUM(F66:X66)</f>
        <v>601016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1675041</v>
      </c>
      <c r="G68" s="21"/>
      <c r="H68" s="62">
        <f>SUM(H58:H66)</f>
        <v>532405</v>
      </c>
      <c r="I68" s="53"/>
      <c r="J68" s="187">
        <f>SUM(J58:L66)</f>
        <v>518000</v>
      </c>
      <c r="K68" s="188"/>
      <c r="L68" s="189"/>
      <c r="M68" s="53"/>
      <c r="N68" s="187">
        <f>SUM(N58:P66)</f>
        <v>35000</v>
      </c>
      <c r="O68" s="188"/>
      <c r="P68" s="189"/>
      <c r="Q68" s="53"/>
      <c r="R68" s="61">
        <f>SUM(R58:R66)</f>
        <v>136600</v>
      </c>
      <c r="S68" s="53"/>
      <c r="T68" s="61">
        <f>SUM(T58:T66)</f>
        <v>846880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3743926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25" zoomScale="86" zoomScaleNormal="93" zoomScalePageLayoutView="93" workbookViewId="0">
      <selection activeCell="T65" sqref="T65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122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100000</v>
      </c>
      <c r="G21" s="116"/>
      <c r="H21" s="3">
        <v>25000</v>
      </c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>
        <v>184419</v>
      </c>
      <c r="U21" s="116"/>
      <c r="V21" s="3"/>
      <c r="W21" s="116"/>
      <c r="X21" s="3"/>
      <c r="Y21" s="50"/>
      <c r="Z21" s="51">
        <f>SUM(F21:X21)</f>
        <v>309419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>
        <v>75000</v>
      </c>
      <c r="G23" s="116"/>
      <c r="H23" s="3"/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75000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>
        <v>0</v>
      </c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>
        <v>33500</v>
      </c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33500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>
        <v>0</v>
      </c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>
        <v>0</v>
      </c>
      <c r="G31" s="116"/>
      <c r="H31" s="3">
        <v>23620</v>
      </c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>
        <v>35000</v>
      </c>
      <c r="U31" s="116"/>
      <c r="V31" s="3"/>
      <c r="W31" s="116"/>
      <c r="X31" s="3"/>
      <c r="Y31" s="50"/>
      <c r="Z31" s="51">
        <f>SUM(F31:X31)</f>
        <v>58620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>
        <v>0</v>
      </c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208500</v>
      </c>
      <c r="G35" s="21"/>
      <c r="H35" s="62">
        <f>SUM(H21:H33)</f>
        <v>48620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219419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476539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219419</v>
      </c>
      <c r="G44" s="116"/>
      <c r="H44" s="3">
        <v>10970</v>
      </c>
      <c r="I44" s="80"/>
      <c r="J44" s="81">
        <f>IFERROR(H44/F44,"")</f>
        <v>4.9995670384059721E-2</v>
      </c>
      <c r="K44" s="80"/>
      <c r="L44" s="3"/>
      <c r="M44" s="82"/>
      <c r="N44" s="81">
        <f>IFERROR(L44/F44,"")</f>
        <v>0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>
        <v>51179</v>
      </c>
      <c r="G46" s="116"/>
      <c r="K46" s="80"/>
      <c r="L46" s="3">
        <v>2559</v>
      </c>
      <c r="M46" s="97"/>
      <c r="N46" s="81">
        <f>IFERROR(L46/F46,"")</f>
        <v>5.0000976963207565E-2</v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270598</v>
      </c>
      <c r="G48" s="21"/>
      <c r="H48" s="61">
        <f>SUM(H44:H46)</f>
        <v>10970</v>
      </c>
      <c r="I48" s="77"/>
      <c r="J48" s="81">
        <f>IFERROR(H48/F48,"")</f>
        <v>4.0539841388332505E-2</v>
      </c>
      <c r="K48" s="80"/>
      <c r="L48" s="61">
        <f>SUM(L44:L46)</f>
        <v>2559</v>
      </c>
      <c r="M48" s="77"/>
      <c r="N48" s="81">
        <f>N44</f>
        <v>0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55000</v>
      </c>
      <c r="G58" s="116"/>
      <c r="H58" s="3">
        <v>20000</v>
      </c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>
        <v>100000</v>
      </c>
      <c r="U58" s="116"/>
      <c r="V58" s="3"/>
      <c r="W58" s="116"/>
      <c r="X58" s="3"/>
      <c r="Y58" s="50"/>
      <c r="Z58" s="51">
        <f>SUM(F58:X58)</f>
        <v>175000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43500</v>
      </c>
      <c r="G60" s="116"/>
      <c r="H60" s="3"/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>
        <v>50000</v>
      </c>
      <c r="U60" s="116"/>
      <c r="V60" s="3"/>
      <c r="W60" s="116"/>
      <c r="X60" s="3"/>
      <c r="Y60" s="50"/>
      <c r="Z60" s="51">
        <f>SUM(F60:X60)</f>
        <v>93500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>
        <v>100000</v>
      </c>
      <c r="G62" s="116"/>
      <c r="H62" s="3">
        <v>23620</v>
      </c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>
        <v>50000</v>
      </c>
      <c r="U62" s="116"/>
      <c r="V62" s="3"/>
      <c r="W62" s="116"/>
      <c r="X62" s="3"/>
      <c r="Y62" s="50"/>
      <c r="Z62" s="51">
        <f>SUM(F62:X62)</f>
        <v>173620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>
        <v>10000</v>
      </c>
      <c r="G64" s="116"/>
      <c r="H64" s="3">
        <v>5000</v>
      </c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>
        <v>19419</v>
      </c>
      <c r="U64" s="116"/>
      <c r="V64" s="3"/>
      <c r="W64" s="116"/>
      <c r="X64" s="3"/>
      <c r="Y64" s="50"/>
      <c r="Z64" s="51">
        <f>SUM(F64:X64)</f>
        <v>34419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/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208500</v>
      </c>
      <c r="G68" s="21"/>
      <c r="H68" s="62">
        <f>SUM(H58:H66)</f>
        <v>48620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219419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476539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25" zoomScale="86" zoomScaleNormal="93" zoomScalePageLayoutView="93" workbookViewId="0">
      <selection activeCell="P75" sqref="P75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123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1691110</v>
      </c>
      <c r="G21" s="116"/>
      <c r="H21" s="3">
        <v>457428</v>
      </c>
      <c r="I21" s="116"/>
      <c r="J21" s="184">
        <v>711185</v>
      </c>
      <c r="K21" s="185"/>
      <c r="L21" s="186"/>
      <c r="M21" s="116"/>
      <c r="N21" s="184"/>
      <c r="O21" s="185"/>
      <c r="P21" s="186"/>
      <c r="Q21" s="116"/>
      <c r="R21" s="3">
        <v>121652</v>
      </c>
      <c r="S21" s="116"/>
      <c r="T21" s="3"/>
      <c r="U21" s="116"/>
      <c r="V21" s="3"/>
      <c r="W21" s="116"/>
      <c r="X21" s="3"/>
      <c r="Y21" s="50"/>
      <c r="Z21" s="51">
        <f>SUM(F21:X21)</f>
        <v>2981375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>
        <v>264771</v>
      </c>
      <c r="G23" s="116"/>
      <c r="H23" s="3">
        <v>207428</v>
      </c>
      <c r="I23" s="116"/>
      <c r="J23" s="184">
        <v>345018</v>
      </c>
      <c r="K23" s="185"/>
      <c r="L23" s="186"/>
      <c r="M23" s="116"/>
      <c r="N23" s="184"/>
      <c r="O23" s="185"/>
      <c r="P23" s="186"/>
      <c r="Q23" s="116"/>
      <c r="R23" s="3">
        <v>72334</v>
      </c>
      <c r="S23" s="116"/>
      <c r="T23" s="3"/>
      <c r="U23" s="116"/>
      <c r="V23" s="3"/>
      <c r="W23" s="116"/>
      <c r="X23" s="3"/>
      <c r="Y23" s="50"/>
      <c r="Z23" s="51">
        <f>SUM(F23:X23)</f>
        <v>889551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>
        <v>0</v>
      </c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>
        <v>0</v>
      </c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>
        <v>0</v>
      </c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>
        <v>1961264</v>
      </c>
      <c r="G31" s="116"/>
      <c r="H31" s="3">
        <v>707428</v>
      </c>
      <c r="I31" s="116"/>
      <c r="J31" s="184"/>
      <c r="K31" s="185"/>
      <c r="L31" s="186"/>
      <c r="M31" s="116"/>
      <c r="N31" s="184">
        <v>123516</v>
      </c>
      <c r="O31" s="185"/>
      <c r="P31" s="186"/>
      <c r="Q31" s="116"/>
      <c r="R31" s="3">
        <v>134804</v>
      </c>
      <c r="S31" s="116"/>
      <c r="T31" s="3"/>
      <c r="U31" s="116"/>
      <c r="V31" s="3"/>
      <c r="W31" s="116"/>
      <c r="X31" s="3"/>
      <c r="Y31" s="50"/>
      <c r="Z31" s="51">
        <f>SUM(F31:X31)</f>
        <v>2927012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>
        <v>0</v>
      </c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3917145</v>
      </c>
      <c r="G35" s="21"/>
      <c r="H35" s="62">
        <f>SUM(H21:H33)</f>
        <v>1372284</v>
      </c>
      <c r="I35" s="53"/>
      <c r="J35" s="187">
        <f>SUM(J21:L33)</f>
        <v>1056203</v>
      </c>
      <c r="K35" s="188"/>
      <c r="L35" s="189"/>
      <c r="M35" s="53"/>
      <c r="N35" s="187">
        <f>SUM(N21:P33)</f>
        <v>123516</v>
      </c>
      <c r="O35" s="188"/>
      <c r="P35" s="189"/>
      <c r="Q35" s="53"/>
      <c r="R35" s="61">
        <f>SUM(R21:R33)</f>
        <v>328790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6797938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>
        <v>3917145</v>
      </c>
      <c r="G44" s="116"/>
      <c r="H44" s="3"/>
      <c r="I44" s="80"/>
      <c r="J44" s="81">
        <f>IFERROR(H44/F44,"")</f>
        <v>0</v>
      </c>
      <c r="K44" s="80"/>
      <c r="L44" s="3"/>
      <c r="M44" s="82"/>
      <c r="N44" s="81">
        <f>IFERROR(L44/F44,"")</f>
        <v>0</v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>
        <v>1372284</v>
      </c>
      <c r="G46" s="116"/>
      <c r="K46" s="80"/>
      <c r="L46" s="3"/>
      <c r="M46" s="97"/>
      <c r="N46" s="81">
        <f>IFERROR(L46/F46,"")</f>
        <v>0</v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5289429</v>
      </c>
      <c r="G48" s="21"/>
      <c r="H48" s="61">
        <f>SUM(H44:H46)</f>
        <v>0</v>
      </c>
      <c r="I48" s="77"/>
      <c r="J48" s="81">
        <f>IFERROR(H48/F48,"")</f>
        <v>0</v>
      </c>
      <c r="K48" s="80"/>
      <c r="L48" s="61">
        <f>SUM(L44:L46)</f>
        <v>0</v>
      </c>
      <c r="M48" s="77"/>
      <c r="N48" s="81">
        <f>N44</f>
        <v>0</v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1227372</v>
      </c>
      <c r="G58" s="116"/>
      <c r="H58" s="3">
        <v>429983</v>
      </c>
      <c r="I58" s="116"/>
      <c r="J58" s="184">
        <v>330944</v>
      </c>
      <c r="K58" s="185"/>
      <c r="L58" s="186"/>
      <c r="M58" s="116"/>
      <c r="N58" s="184">
        <v>38702</v>
      </c>
      <c r="O58" s="185"/>
      <c r="P58" s="186"/>
      <c r="Q58" s="116"/>
      <c r="R58" s="3">
        <v>103021</v>
      </c>
      <c r="S58" s="116"/>
      <c r="T58" s="3"/>
      <c r="U58" s="116"/>
      <c r="V58" s="3"/>
      <c r="W58" s="116"/>
      <c r="X58" s="3"/>
      <c r="Y58" s="50"/>
      <c r="Z58" s="51">
        <f>SUM(F58:X58)</f>
        <v>2130022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1227372</v>
      </c>
      <c r="G60" s="116"/>
      <c r="H60" s="3">
        <v>429983</v>
      </c>
      <c r="I60" s="116"/>
      <c r="J60" s="184">
        <v>330944</v>
      </c>
      <c r="K60" s="185"/>
      <c r="L60" s="186"/>
      <c r="M60" s="116"/>
      <c r="N60" s="184">
        <v>38702</v>
      </c>
      <c r="O60" s="185"/>
      <c r="P60" s="186"/>
      <c r="Q60" s="116"/>
      <c r="R60" s="3">
        <v>103021</v>
      </c>
      <c r="S60" s="116"/>
      <c r="T60" s="3"/>
      <c r="U60" s="116"/>
      <c r="V60" s="3"/>
      <c r="W60" s="116"/>
      <c r="X60" s="3"/>
      <c r="Y60" s="50"/>
      <c r="Z60" s="51">
        <f>SUM(F60:X60)</f>
        <v>2130022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>
        <v>1227372</v>
      </c>
      <c r="G62" s="116"/>
      <c r="H62" s="3">
        <v>429983</v>
      </c>
      <c r="I62" s="116"/>
      <c r="J62" s="184">
        <v>330944</v>
      </c>
      <c r="K62" s="185"/>
      <c r="L62" s="186"/>
      <c r="M62" s="116"/>
      <c r="N62" s="184">
        <v>38702</v>
      </c>
      <c r="O62" s="185"/>
      <c r="P62" s="186"/>
      <c r="Q62" s="116"/>
      <c r="R62" s="3">
        <v>103021</v>
      </c>
      <c r="S62" s="116"/>
      <c r="T62" s="3"/>
      <c r="U62" s="116"/>
      <c r="V62" s="3"/>
      <c r="W62" s="116"/>
      <c r="X62" s="3"/>
      <c r="Y62" s="50"/>
      <c r="Z62" s="51">
        <f>SUM(F62:X62)</f>
        <v>2130022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>
        <v>195857.5</v>
      </c>
      <c r="G64" s="116"/>
      <c r="H64" s="3">
        <v>68613</v>
      </c>
      <c r="I64" s="116"/>
      <c r="J64" s="184">
        <v>52810</v>
      </c>
      <c r="K64" s="185"/>
      <c r="L64" s="186"/>
      <c r="M64" s="116"/>
      <c r="N64" s="184">
        <v>6175</v>
      </c>
      <c r="O64" s="185"/>
      <c r="P64" s="186"/>
      <c r="Q64" s="116"/>
      <c r="R64" s="3">
        <v>16440</v>
      </c>
      <c r="S64" s="116"/>
      <c r="T64" s="3"/>
      <c r="U64" s="116"/>
      <c r="V64" s="3"/>
      <c r="W64" s="116"/>
      <c r="X64" s="3"/>
      <c r="Y64" s="50"/>
      <c r="Z64" s="51">
        <f>SUM(F64:X64)</f>
        <v>339895.5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>
        <v>39171</v>
      </c>
      <c r="G66" s="116"/>
      <c r="H66" s="3">
        <v>13722</v>
      </c>
      <c r="I66" s="116"/>
      <c r="J66" s="184">
        <v>10561</v>
      </c>
      <c r="K66" s="185"/>
      <c r="L66" s="186"/>
      <c r="M66" s="116"/>
      <c r="N66" s="184">
        <v>1235</v>
      </c>
      <c r="O66" s="185"/>
      <c r="P66" s="186"/>
      <c r="Q66" s="116"/>
      <c r="R66" s="3">
        <v>3287</v>
      </c>
      <c r="S66" s="116"/>
      <c r="T66" s="3"/>
      <c r="U66" s="116"/>
      <c r="V66" s="3"/>
      <c r="W66" s="116"/>
      <c r="X66" s="3"/>
      <c r="Y66" s="50"/>
      <c r="Z66" s="51">
        <f>SUM(F66:X66)</f>
        <v>67976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3917144.5</v>
      </c>
      <c r="G68" s="21"/>
      <c r="H68" s="62">
        <f>SUM(H58:H66)</f>
        <v>1372284</v>
      </c>
      <c r="I68" s="53"/>
      <c r="J68" s="187">
        <f>SUM(J58:L66)</f>
        <v>1056203</v>
      </c>
      <c r="K68" s="188"/>
      <c r="L68" s="189"/>
      <c r="M68" s="53"/>
      <c r="N68" s="187">
        <f>SUM(N58:P66)</f>
        <v>123516</v>
      </c>
      <c r="O68" s="188"/>
      <c r="P68" s="189"/>
      <c r="Q68" s="53"/>
      <c r="R68" s="61">
        <f>SUM(R58:R66)</f>
        <v>328790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6797937.5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12" zoomScale="86" zoomScaleNormal="93" zoomScalePageLayoutView="93" workbookViewId="0">
      <selection activeCell="F21" sqref="F2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7109375" style="10" customWidth="1"/>
    <col min="23" max="23" width="1.28515625" style="11" customWidth="1"/>
    <col min="24" max="24" width="15.7109375" style="10" customWidth="1"/>
    <col min="25" max="25" width="1.28515625" style="11" customWidth="1"/>
    <col min="26" max="26" width="14" style="10" customWidth="1"/>
    <col min="27" max="27" width="2" style="11" customWidth="1"/>
    <col min="28" max="28" width="0.7109375" style="11" customWidth="1"/>
    <col min="29" max="29" width="11.42578125" style="10" hidden="1" customWidth="1"/>
    <col min="30" max="30" width="0.7109375" style="11" hidden="1" customWidth="1"/>
    <col min="31" max="31" width="11.42578125" style="10" hidden="1" customWidth="1"/>
    <col min="32" max="32" width="0.7109375" style="11" hidden="1" customWidth="1"/>
    <col min="33" max="33" width="11.42578125" style="12" hidden="1" customWidth="1"/>
    <col min="34" max="35" width="0.71093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42" t="s">
        <v>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35" ht="37.15" customHeight="1" x14ac:dyDescent="0.2"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35" ht="15" x14ac:dyDescent="0.2"/>
    <row r="5" spans="1:35" s="16" customFormat="1" ht="2.65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2.9" customHeight="1" x14ac:dyDescent="0.2">
      <c r="A6" s="19"/>
      <c r="B6" s="143"/>
      <c r="C6" s="14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.15" customHeight="1" x14ac:dyDescent="0.2">
      <c r="A11" s="13"/>
      <c r="B11" s="13"/>
      <c r="C11" s="26" t="s">
        <v>113</v>
      </c>
      <c r="D11" s="193" t="str">
        <f>Summary!D11:O11</f>
        <v>State Center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3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.15" customHeight="1" x14ac:dyDescent="0.2">
      <c r="A13" s="13"/>
      <c r="B13" s="13"/>
      <c r="C13" s="26" t="s">
        <v>114</v>
      </c>
      <c r="D13" s="190" t="s">
        <v>124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8" t="s">
        <v>116</v>
      </c>
      <c r="C15" s="29"/>
      <c r="D15" s="30"/>
      <c r="E15" s="31"/>
      <c r="F15" s="32"/>
      <c r="G15" s="31"/>
      <c r="H15" s="31"/>
      <c r="I15" s="31"/>
      <c r="J15" s="31"/>
      <c r="K15" s="31"/>
      <c r="L15" s="32"/>
      <c r="M15" s="31"/>
      <c r="N15" s="32"/>
      <c r="O15" s="32"/>
      <c r="P15" s="32"/>
      <c r="Q15" s="32"/>
      <c r="R15" s="32"/>
      <c r="S15" s="31"/>
      <c r="T15" s="138"/>
      <c r="U15" s="31"/>
      <c r="V15" s="32"/>
      <c r="W15" s="31"/>
      <c r="X15" s="32"/>
      <c r="Y15" s="31"/>
      <c r="Z15" s="32"/>
      <c r="AA15" s="31"/>
      <c r="AB15" s="31"/>
    </row>
    <row r="16" spans="1:35" ht="10.9" customHeight="1" x14ac:dyDescent="0.2">
      <c r="B16" s="33"/>
      <c r="C16" s="34"/>
      <c r="D16" s="35"/>
      <c r="E16" s="35"/>
      <c r="F16" s="36"/>
      <c r="G16" s="35"/>
      <c r="H16" s="35"/>
      <c r="I16" s="35"/>
      <c r="J16" s="35"/>
      <c r="K16" s="35"/>
      <c r="L16" s="36"/>
      <c r="M16" s="35"/>
      <c r="N16" s="36"/>
      <c r="O16" s="36"/>
      <c r="P16" s="36"/>
      <c r="Q16" s="36"/>
      <c r="R16" s="36"/>
      <c r="S16" s="35"/>
      <c r="T16" s="36"/>
      <c r="U16" s="35"/>
      <c r="V16" s="36"/>
      <c r="W16" s="35"/>
      <c r="X16" s="36"/>
      <c r="Y16" s="35"/>
      <c r="Z16" s="37"/>
      <c r="AA16" s="38"/>
    </row>
    <row r="17" spans="1:35" ht="39" customHeight="1" x14ac:dyDescent="0.2">
      <c r="A17" s="10"/>
      <c r="B17" s="39"/>
      <c r="C17" s="151"/>
      <c r="D17" s="151"/>
      <c r="F17" s="152" t="s">
        <v>4</v>
      </c>
      <c r="G17" s="153"/>
      <c r="H17" s="154"/>
      <c r="I17" s="137"/>
      <c r="J17" s="155" t="s">
        <v>5</v>
      </c>
      <c r="K17" s="156"/>
      <c r="L17" s="157"/>
      <c r="M17" s="137"/>
      <c r="N17" s="155" t="s">
        <v>6</v>
      </c>
      <c r="O17" s="156"/>
      <c r="P17" s="157"/>
      <c r="Q17" s="137"/>
      <c r="R17" s="148" t="s">
        <v>7</v>
      </c>
      <c r="S17" s="137"/>
      <c r="T17" s="148" t="s">
        <v>8</v>
      </c>
      <c r="U17" s="137"/>
      <c r="V17" s="148" t="s">
        <v>9</v>
      </c>
      <c r="W17" s="137"/>
      <c r="X17" s="148" t="s">
        <v>10</v>
      </c>
      <c r="Y17" s="137"/>
      <c r="Z17" s="148" t="s">
        <v>11</v>
      </c>
      <c r="AA17" s="40"/>
    </row>
    <row r="18" spans="1:35" ht="4.9000000000000004" customHeight="1" x14ac:dyDescent="0.2">
      <c r="A18" s="10"/>
      <c r="B18" s="39"/>
      <c r="C18" s="151"/>
      <c r="D18" s="151"/>
      <c r="F18" s="41"/>
      <c r="J18" s="158"/>
      <c r="K18" s="159"/>
      <c r="L18" s="160"/>
      <c r="N18" s="158"/>
      <c r="O18" s="159"/>
      <c r="P18" s="160"/>
      <c r="R18" s="149"/>
      <c r="T18" s="149"/>
      <c r="V18" s="149"/>
      <c r="X18" s="149"/>
      <c r="Z18" s="149"/>
      <c r="AA18" s="40"/>
    </row>
    <row r="19" spans="1:35" s="42" customFormat="1" ht="28.9" customHeight="1" thickBot="1" x14ac:dyDescent="0.25">
      <c r="B19" s="43"/>
      <c r="C19" s="151"/>
      <c r="D19" s="151"/>
      <c r="E19" s="137"/>
      <c r="F19" s="44" t="s">
        <v>12</v>
      </c>
      <c r="G19" s="137"/>
      <c r="H19" s="44" t="s">
        <v>13</v>
      </c>
      <c r="J19" s="161"/>
      <c r="K19" s="162"/>
      <c r="L19" s="163"/>
      <c r="N19" s="161"/>
      <c r="O19" s="162"/>
      <c r="P19" s="163"/>
      <c r="R19" s="150"/>
      <c r="T19" s="150"/>
      <c r="V19" s="150"/>
      <c r="X19" s="150"/>
      <c r="Z19" s="150"/>
      <c r="AA19" s="45"/>
      <c r="AB19" s="137"/>
    </row>
    <row r="20" spans="1:35" s="16" customFormat="1" ht="4.9000000000000004" customHeight="1" x14ac:dyDescent="0.2">
      <c r="A20" s="9"/>
      <c r="B20" s="46"/>
      <c r="C20" s="47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4" customFormat="1" ht="16.899999999999999" customHeight="1" x14ac:dyDescent="0.2">
      <c r="A21" s="19"/>
      <c r="B21" s="48"/>
      <c r="C21" s="136" t="s">
        <v>14</v>
      </c>
      <c r="D21" s="49"/>
      <c r="E21" s="21"/>
      <c r="F21" s="3">
        <v>12201</v>
      </c>
      <c r="G21" s="116"/>
      <c r="H21" s="3">
        <v>2430</v>
      </c>
      <c r="I21" s="116"/>
      <c r="J21" s="184"/>
      <c r="K21" s="185"/>
      <c r="L21" s="186"/>
      <c r="M21" s="116"/>
      <c r="N21" s="184"/>
      <c r="O21" s="185"/>
      <c r="P21" s="186"/>
      <c r="Q21" s="116"/>
      <c r="R21" s="3"/>
      <c r="S21" s="116"/>
      <c r="T21" s="3"/>
      <c r="U21" s="116"/>
      <c r="V21" s="3"/>
      <c r="W21" s="116"/>
      <c r="X21" s="3"/>
      <c r="Y21" s="50"/>
      <c r="Z21" s="51">
        <f>SUM(F21:X21)</f>
        <v>14631</v>
      </c>
      <c r="AA21" s="52"/>
      <c r="AB21" s="53"/>
    </row>
    <row r="22" spans="1:35" ht="4.9000000000000004" customHeight="1" x14ac:dyDescent="0.2">
      <c r="A22" s="13"/>
      <c r="B22" s="46"/>
      <c r="C22" s="13"/>
      <c r="D22" s="14"/>
      <c r="E22" s="14"/>
      <c r="F22" s="117"/>
      <c r="G22" s="118"/>
      <c r="H22" s="117"/>
      <c r="I22" s="119"/>
      <c r="J22" s="119"/>
      <c r="K22" s="118"/>
      <c r="L22" s="118"/>
      <c r="M22" s="119"/>
      <c r="N22" s="118"/>
      <c r="O22" s="119"/>
      <c r="P22" s="119"/>
      <c r="Q22" s="118"/>
      <c r="R22" s="120"/>
      <c r="S22" s="121"/>
      <c r="T22" s="119"/>
      <c r="U22" s="121"/>
      <c r="V22" s="119"/>
      <c r="W22" s="121"/>
      <c r="X22" s="119"/>
      <c r="Y22" s="58"/>
      <c r="Z22" s="11"/>
      <c r="AA22" s="40"/>
      <c r="AD22" s="10"/>
      <c r="AF22" s="10"/>
      <c r="AG22" s="10"/>
      <c r="AH22" s="10"/>
      <c r="AI22" s="10"/>
    </row>
    <row r="23" spans="1:35" s="54" customFormat="1" ht="16.899999999999999" customHeight="1" x14ac:dyDescent="0.2">
      <c r="A23" s="19"/>
      <c r="B23" s="48"/>
      <c r="C23" s="136" t="s">
        <v>15</v>
      </c>
      <c r="D23" s="49"/>
      <c r="E23" s="21"/>
      <c r="F23" s="3"/>
      <c r="G23" s="116"/>
      <c r="H23" s="3"/>
      <c r="I23" s="116"/>
      <c r="J23" s="184"/>
      <c r="K23" s="185"/>
      <c r="L23" s="186"/>
      <c r="M23" s="116"/>
      <c r="N23" s="184"/>
      <c r="O23" s="185"/>
      <c r="P23" s="186"/>
      <c r="Q23" s="116"/>
      <c r="R23" s="3"/>
      <c r="S23" s="116"/>
      <c r="T23" s="3"/>
      <c r="U23" s="116"/>
      <c r="V23" s="3"/>
      <c r="W23" s="116"/>
      <c r="X23" s="3"/>
      <c r="Y23" s="50"/>
      <c r="Z23" s="51">
        <f>SUM(F23:X23)</f>
        <v>0</v>
      </c>
      <c r="AA23" s="52"/>
      <c r="AB23" s="53"/>
    </row>
    <row r="24" spans="1:35" ht="4.9000000000000004" customHeight="1" x14ac:dyDescent="0.2">
      <c r="A24" s="13"/>
      <c r="B24" s="46"/>
      <c r="C24" s="13"/>
      <c r="D24" s="14"/>
      <c r="E24" s="14"/>
      <c r="F24" s="117"/>
      <c r="G24" s="118"/>
      <c r="H24" s="117"/>
      <c r="I24" s="119"/>
      <c r="J24" s="119"/>
      <c r="K24" s="118"/>
      <c r="L24" s="118"/>
      <c r="M24" s="119"/>
      <c r="N24" s="118"/>
      <c r="O24" s="119"/>
      <c r="P24" s="119"/>
      <c r="Q24" s="118"/>
      <c r="R24" s="120"/>
      <c r="S24" s="121"/>
      <c r="T24" s="119"/>
      <c r="U24" s="121"/>
      <c r="V24" s="119"/>
      <c r="W24" s="121"/>
      <c r="X24" s="119"/>
      <c r="Y24" s="58"/>
      <c r="Z24" s="11"/>
      <c r="AA24" s="40"/>
      <c r="AD24" s="10"/>
      <c r="AF24" s="10"/>
      <c r="AG24" s="10"/>
      <c r="AH24" s="10"/>
      <c r="AI24" s="10"/>
    </row>
    <row r="25" spans="1:35" s="54" customFormat="1" ht="16.899999999999999" customHeight="1" x14ac:dyDescent="0.2">
      <c r="A25" s="19"/>
      <c r="B25" s="48"/>
      <c r="C25" s="136" t="s">
        <v>16</v>
      </c>
      <c r="D25" s="49"/>
      <c r="E25" s="21"/>
      <c r="F25" s="3"/>
      <c r="G25" s="116"/>
      <c r="H25" s="3"/>
      <c r="I25" s="116"/>
      <c r="J25" s="184"/>
      <c r="K25" s="185"/>
      <c r="L25" s="186"/>
      <c r="M25" s="116"/>
      <c r="N25" s="184"/>
      <c r="O25" s="185"/>
      <c r="P25" s="186"/>
      <c r="Q25" s="116"/>
      <c r="R25" s="3"/>
      <c r="S25" s="116"/>
      <c r="T25" s="3"/>
      <c r="U25" s="116"/>
      <c r="V25" s="3"/>
      <c r="W25" s="116"/>
      <c r="X25" s="3"/>
      <c r="Y25" s="50"/>
      <c r="Z25" s="51">
        <f>SUM(F25:X25)</f>
        <v>0</v>
      </c>
      <c r="AA25" s="52"/>
      <c r="AB25" s="53"/>
    </row>
    <row r="26" spans="1:35" ht="4.9000000000000004" customHeight="1" x14ac:dyDescent="0.2">
      <c r="A26" s="13"/>
      <c r="B26" s="46"/>
      <c r="C26" s="13"/>
      <c r="D26" s="14"/>
      <c r="E26" s="14"/>
      <c r="F26" s="117"/>
      <c r="G26" s="118"/>
      <c r="H26" s="117"/>
      <c r="I26" s="119"/>
      <c r="J26" s="119"/>
      <c r="K26" s="118"/>
      <c r="L26" s="118"/>
      <c r="M26" s="119"/>
      <c r="N26" s="118"/>
      <c r="O26" s="119"/>
      <c r="P26" s="119"/>
      <c r="Q26" s="118"/>
      <c r="R26" s="120"/>
      <c r="S26" s="121"/>
      <c r="T26" s="119"/>
      <c r="U26" s="121"/>
      <c r="V26" s="119"/>
      <c r="W26" s="121"/>
      <c r="X26" s="119"/>
      <c r="Y26" s="58"/>
      <c r="Z26" s="11"/>
      <c r="AA26" s="40"/>
      <c r="AD26" s="10"/>
      <c r="AF26" s="10"/>
      <c r="AG26" s="10"/>
      <c r="AH26" s="10"/>
      <c r="AI26" s="10"/>
    </row>
    <row r="27" spans="1:35" s="54" customFormat="1" ht="16.899999999999999" customHeight="1" x14ac:dyDescent="0.2">
      <c r="A27" s="19"/>
      <c r="B27" s="48"/>
      <c r="C27" s="136" t="s">
        <v>17</v>
      </c>
      <c r="D27" s="49"/>
      <c r="E27" s="21"/>
      <c r="F27" s="3"/>
      <c r="G27" s="116"/>
      <c r="H27" s="3"/>
      <c r="I27" s="116"/>
      <c r="J27" s="184"/>
      <c r="K27" s="185"/>
      <c r="L27" s="186"/>
      <c r="M27" s="116"/>
      <c r="N27" s="184"/>
      <c r="O27" s="185"/>
      <c r="P27" s="186"/>
      <c r="Q27" s="116"/>
      <c r="R27" s="3"/>
      <c r="S27" s="116"/>
      <c r="T27" s="3"/>
      <c r="U27" s="116"/>
      <c r="V27" s="3"/>
      <c r="W27" s="116"/>
      <c r="X27" s="3"/>
      <c r="Y27" s="50"/>
      <c r="Z27" s="51">
        <f>SUM(F27:X27)</f>
        <v>0</v>
      </c>
      <c r="AA27" s="52"/>
      <c r="AB27" s="53"/>
    </row>
    <row r="28" spans="1:35" ht="4.9000000000000004" customHeight="1" x14ac:dyDescent="0.2">
      <c r="A28" s="13"/>
      <c r="B28" s="46"/>
      <c r="C28" s="13"/>
      <c r="D28" s="14"/>
      <c r="E28" s="14"/>
      <c r="F28" s="117"/>
      <c r="G28" s="118"/>
      <c r="H28" s="117"/>
      <c r="I28" s="119"/>
      <c r="J28" s="119"/>
      <c r="K28" s="118"/>
      <c r="L28" s="118"/>
      <c r="M28" s="119"/>
      <c r="N28" s="118"/>
      <c r="O28" s="119"/>
      <c r="P28" s="119"/>
      <c r="Q28" s="118"/>
      <c r="R28" s="120"/>
      <c r="S28" s="121"/>
      <c r="T28" s="119"/>
      <c r="U28" s="121"/>
      <c r="V28" s="119"/>
      <c r="W28" s="121"/>
      <c r="X28" s="119"/>
      <c r="Y28" s="58"/>
      <c r="Z28" s="11"/>
      <c r="AA28" s="40"/>
      <c r="AD28" s="10"/>
      <c r="AF28" s="10"/>
      <c r="AG28" s="10"/>
      <c r="AH28" s="10"/>
      <c r="AI28" s="10"/>
    </row>
    <row r="29" spans="1:35" s="54" customFormat="1" ht="16.899999999999999" customHeight="1" x14ac:dyDescent="0.2">
      <c r="A29" s="19"/>
      <c r="B29" s="48"/>
      <c r="C29" s="136" t="s">
        <v>18</v>
      </c>
      <c r="D29" s="49"/>
      <c r="E29" s="21"/>
      <c r="F29" s="3"/>
      <c r="G29" s="116"/>
      <c r="H29" s="3"/>
      <c r="I29" s="116"/>
      <c r="J29" s="184"/>
      <c r="K29" s="185"/>
      <c r="L29" s="186"/>
      <c r="M29" s="116"/>
      <c r="N29" s="184"/>
      <c r="O29" s="185"/>
      <c r="P29" s="186"/>
      <c r="Q29" s="116"/>
      <c r="R29" s="3"/>
      <c r="S29" s="116"/>
      <c r="T29" s="3"/>
      <c r="U29" s="116"/>
      <c r="V29" s="3"/>
      <c r="W29" s="116"/>
      <c r="X29" s="3"/>
      <c r="Y29" s="50"/>
      <c r="Z29" s="51">
        <f>SUM(F29:X29)</f>
        <v>0</v>
      </c>
      <c r="AA29" s="52"/>
      <c r="AB29" s="53"/>
    </row>
    <row r="30" spans="1:35" ht="4.9000000000000004" customHeight="1" x14ac:dyDescent="0.2">
      <c r="A30" s="13"/>
      <c r="B30" s="46"/>
      <c r="C30" s="13"/>
      <c r="D30" s="14"/>
      <c r="E30" s="14"/>
      <c r="F30" s="117"/>
      <c r="G30" s="118"/>
      <c r="H30" s="117"/>
      <c r="I30" s="119"/>
      <c r="J30" s="119"/>
      <c r="K30" s="118"/>
      <c r="L30" s="118"/>
      <c r="M30" s="119"/>
      <c r="N30" s="118"/>
      <c r="O30" s="119"/>
      <c r="P30" s="119"/>
      <c r="Q30" s="118"/>
      <c r="R30" s="120"/>
      <c r="S30" s="121"/>
      <c r="T30" s="119"/>
      <c r="U30" s="121"/>
      <c r="V30" s="119"/>
      <c r="W30" s="121"/>
      <c r="X30" s="119"/>
      <c r="Y30" s="58"/>
      <c r="Z30" s="11"/>
      <c r="AA30" s="40"/>
      <c r="AD30" s="10"/>
      <c r="AF30" s="10"/>
      <c r="AG30" s="10"/>
      <c r="AH30" s="10"/>
      <c r="AI30" s="10"/>
    </row>
    <row r="31" spans="1:35" s="54" customFormat="1" ht="16.899999999999999" customHeight="1" x14ac:dyDescent="0.2">
      <c r="A31" s="19"/>
      <c r="B31" s="48"/>
      <c r="C31" s="136" t="s">
        <v>19</v>
      </c>
      <c r="D31" s="49"/>
      <c r="E31" s="21"/>
      <c r="F31" s="3"/>
      <c r="G31" s="116"/>
      <c r="H31" s="3"/>
      <c r="I31" s="116"/>
      <c r="J31" s="184"/>
      <c r="K31" s="185"/>
      <c r="L31" s="186"/>
      <c r="M31" s="116"/>
      <c r="N31" s="184"/>
      <c r="O31" s="185"/>
      <c r="P31" s="186"/>
      <c r="Q31" s="116"/>
      <c r="R31" s="3"/>
      <c r="S31" s="116"/>
      <c r="T31" s="3"/>
      <c r="U31" s="116"/>
      <c r="V31" s="3"/>
      <c r="W31" s="116"/>
      <c r="X31" s="3"/>
      <c r="Y31" s="50"/>
      <c r="Z31" s="51">
        <f>SUM(F31:X31)</f>
        <v>0</v>
      </c>
      <c r="AA31" s="52"/>
      <c r="AB31" s="53"/>
    </row>
    <row r="32" spans="1:35" ht="4.9000000000000004" customHeight="1" x14ac:dyDescent="0.2">
      <c r="A32" s="13"/>
      <c r="B32" s="46"/>
      <c r="C32" s="13"/>
      <c r="D32" s="14"/>
      <c r="E32" s="14"/>
      <c r="F32" s="117"/>
      <c r="G32" s="118"/>
      <c r="H32" s="117"/>
      <c r="I32" s="119"/>
      <c r="J32" s="119"/>
      <c r="K32" s="118"/>
      <c r="L32" s="118"/>
      <c r="M32" s="119"/>
      <c r="N32" s="118"/>
      <c r="O32" s="119"/>
      <c r="P32" s="119"/>
      <c r="Q32" s="118"/>
      <c r="R32" s="120"/>
      <c r="S32" s="121"/>
      <c r="T32" s="119"/>
      <c r="U32" s="121"/>
      <c r="V32" s="119"/>
      <c r="W32" s="121"/>
      <c r="X32" s="119"/>
      <c r="Y32" s="58"/>
      <c r="Z32" s="11"/>
      <c r="AA32" s="40"/>
      <c r="AD32" s="10"/>
      <c r="AF32" s="10"/>
      <c r="AG32" s="10"/>
      <c r="AH32" s="10"/>
      <c r="AI32" s="10"/>
    </row>
    <row r="33" spans="1:35" s="54" customFormat="1" ht="16.899999999999999" customHeight="1" x14ac:dyDescent="0.2">
      <c r="A33" s="19"/>
      <c r="B33" s="48"/>
      <c r="C33" s="136" t="s">
        <v>20</v>
      </c>
      <c r="D33" s="49"/>
      <c r="E33" s="21"/>
      <c r="F33" s="3"/>
      <c r="G33" s="116"/>
      <c r="H33" s="3"/>
      <c r="I33" s="116"/>
      <c r="J33" s="184"/>
      <c r="K33" s="185"/>
      <c r="L33" s="186"/>
      <c r="M33" s="116"/>
      <c r="N33" s="184"/>
      <c r="O33" s="185"/>
      <c r="P33" s="186"/>
      <c r="Q33" s="116"/>
      <c r="R33" s="3"/>
      <c r="S33" s="116"/>
      <c r="T33" s="3"/>
      <c r="U33" s="116"/>
      <c r="V33" s="3"/>
      <c r="W33" s="116"/>
      <c r="X33" s="3"/>
      <c r="Y33" s="50"/>
      <c r="Z33" s="51">
        <f>SUM(F33:X33)</f>
        <v>0</v>
      </c>
      <c r="AA33" s="52"/>
      <c r="AB33" s="53"/>
    </row>
    <row r="34" spans="1:35" ht="4.9000000000000004" customHeight="1" thickBot="1" x14ac:dyDescent="0.25">
      <c r="A34" s="13"/>
      <c r="B34" s="46"/>
      <c r="C34" s="164"/>
      <c r="D34" s="164"/>
      <c r="E34" s="14"/>
      <c r="F34" s="135"/>
      <c r="G34" s="10"/>
      <c r="H34" s="135"/>
      <c r="I34" s="10"/>
      <c r="J34" s="165"/>
      <c r="K34" s="165"/>
      <c r="L34" s="165"/>
      <c r="M34" s="10"/>
      <c r="N34" s="165"/>
      <c r="O34" s="165"/>
      <c r="P34" s="165"/>
      <c r="Q34" s="15"/>
      <c r="R34" s="59"/>
      <c r="T34" s="60"/>
      <c r="V34" s="60"/>
      <c r="X34" s="60"/>
      <c r="Z34" s="60"/>
      <c r="AA34" s="40"/>
      <c r="AD34" s="10"/>
      <c r="AF34" s="10"/>
      <c r="AG34" s="10"/>
      <c r="AH34" s="10"/>
      <c r="AI34" s="10"/>
    </row>
    <row r="35" spans="1:35" s="54" customFormat="1" ht="16.899999999999999" customHeight="1" x14ac:dyDescent="0.2">
      <c r="A35" s="19"/>
      <c r="B35" s="48"/>
      <c r="C35" s="166" t="s">
        <v>11</v>
      </c>
      <c r="D35" s="167"/>
      <c r="E35" s="53"/>
      <c r="F35" s="61">
        <f>SUM(F21:F33)</f>
        <v>12201</v>
      </c>
      <c r="G35" s="21"/>
      <c r="H35" s="62">
        <f>SUM(H21:H33)</f>
        <v>2430</v>
      </c>
      <c r="I35" s="53"/>
      <c r="J35" s="187">
        <f>SUM(J21:L33)</f>
        <v>0</v>
      </c>
      <c r="K35" s="188"/>
      <c r="L35" s="189"/>
      <c r="M35" s="53"/>
      <c r="N35" s="187">
        <f>SUM(N21:P33)</f>
        <v>0</v>
      </c>
      <c r="O35" s="188"/>
      <c r="P35" s="189"/>
      <c r="Q35" s="53"/>
      <c r="R35" s="61">
        <f>SUM(R21:R33)</f>
        <v>0</v>
      </c>
      <c r="S35" s="53"/>
      <c r="T35" s="61">
        <f>SUM(T21:T33)</f>
        <v>0</v>
      </c>
      <c r="U35" s="53"/>
      <c r="V35" s="62">
        <f>SUM(V21:V33)</f>
        <v>0</v>
      </c>
      <c r="W35" s="53"/>
      <c r="X35" s="62">
        <f>SUM(X21:X33)</f>
        <v>0</v>
      </c>
      <c r="Y35" s="53"/>
      <c r="Z35" s="62">
        <f>SUM(Z21:Z33)</f>
        <v>14631</v>
      </c>
      <c r="AA35" s="52"/>
      <c r="AB35" s="53"/>
    </row>
    <row r="36" spans="1:35" ht="10.9" customHeight="1" x14ac:dyDescent="0.2">
      <c r="B36" s="6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67"/>
      <c r="AD36" s="10"/>
      <c r="AF36" s="10"/>
      <c r="AG36" s="10"/>
      <c r="AH36" s="10"/>
      <c r="AI36" s="10"/>
    </row>
    <row r="37" spans="1:35" ht="13.9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2.9" customHeight="1" x14ac:dyDescent="0.2">
      <c r="A38" s="13"/>
      <c r="B38" s="28" t="s">
        <v>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0.9" customHeight="1" x14ac:dyDescent="0.2">
      <c r="A39" s="13"/>
      <c r="B39" s="33"/>
      <c r="C39" s="34"/>
      <c r="D39" s="68"/>
      <c r="E39" s="34"/>
      <c r="F39" s="69"/>
      <c r="G39" s="68"/>
      <c r="H39" s="68"/>
      <c r="I39" s="69"/>
      <c r="J39" s="68"/>
      <c r="K39" s="69"/>
      <c r="L39" s="69"/>
      <c r="M39" s="69"/>
      <c r="N39" s="69"/>
      <c r="O39" s="38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39"/>
      <c r="C40" s="70"/>
      <c r="D40" s="71"/>
      <c r="E40" s="137"/>
      <c r="F40" s="148" t="s">
        <v>117</v>
      </c>
      <c r="G40" s="137"/>
      <c r="H40" s="175" t="s">
        <v>23</v>
      </c>
      <c r="I40" s="176"/>
      <c r="J40" s="177"/>
      <c r="K40" s="137"/>
      <c r="L40" s="175" t="s">
        <v>24</v>
      </c>
      <c r="M40" s="176"/>
      <c r="N40" s="177"/>
      <c r="O40" s="40"/>
      <c r="R40" s="178"/>
      <c r="S40" s="178"/>
      <c r="T40" s="17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4.9000000000000004" customHeight="1" x14ac:dyDescent="0.2">
      <c r="A41" s="13"/>
      <c r="B41" s="39"/>
      <c r="C41" s="10"/>
      <c r="E41" s="72"/>
      <c r="F41" s="149"/>
      <c r="G41" s="72"/>
      <c r="H41" s="73"/>
      <c r="I41" s="73"/>
      <c r="J41" s="73"/>
      <c r="K41" s="73"/>
      <c r="L41" s="73"/>
      <c r="M41" s="73"/>
      <c r="N41" s="73"/>
      <c r="O41" s="52"/>
      <c r="Q41" s="10"/>
      <c r="R41" s="178"/>
      <c r="S41" s="178"/>
      <c r="T41" s="178"/>
    </row>
    <row r="42" spans="1:35" ht="13.5" thickBot="1" x14ac:dyDescent="0.25">
      <c r="A42" s="11"/>
      <c r="B42" s="39"/>
      <c r="C42" s="74"/>
      <c r="D42" s="75"/>
      <c r="E42" s="137"/>
      <c r="F42" s="150"/>
      <c r="G42" s="137"/>
      <c r="H42" s="44" t="s">
        <v>25</v>
      </c>
      <c r="I42" s="137"/>
      <c r="J42" s="44" t="s">
        <v>26</v>
      </c>
      <c r="K42" s="137"/>
      <c r="L42" s="44" t="s">
        <v>25</v>
      </c>
      <c r="M42" s="137"/>
      <c r="N42" s="44" t="s">
        <v>26</v>
      </c>
      <c r="O42" s="40"/>
      <c r="Q42" s="10"/>
      <c r="R42" s="178"/>
      <c r="S42" s="178"/>
      <c r="T42" s="178"/>
    </row>
    <row r="43" spans="1:35" ht="4.9000000000000004" customHeight="1" x14ac:dyDescent="0.2">
      <c r="A43" s="13"/>
      <c r="B43" s="46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2"/>
      <c r="Q43" s="10"/>
      <c r="R43" s="11"/>
      <c r="S43" s="15"/>
      <c r="T43" s="15"/>
    </row>
    <row r="44" spans="1:35" s="83" customFormat="1" ht="16.149999999999999" customHeight="1" x14ac:dyDescent="0.2">
      <c r="A44" s="78"/>
      <c r="B44" s="79"/>
      <c r="C44" s="136" t="s">
        <v>27</v>
      </c>
      <c r="D44" s="49"/>
      <c r="E44" s="77"/>
      <c r="F44" s="3"/>
      <c r="G44" s="116"/>
      <c r="H44" s="196"/>
      <c r="I44" s="80"/>
      <c r="J44" s="81" t="str">
        <f>IFERROR(L46/F44,"")</f>
        <v/>
      </c>
      <c r="K44" s="80"/>
      <c r="L44" s="3"/>
      <c r="M44" s="82"/>
      <c r="N44" s="81" t="str">
        <f>IFERROR(L44/F44,"")</f>
        <v/>
      </c>
      <c r="O44" s="40"/>
      <c r="P44" s="77"/>
      <c r="R44" s="84"/>
      <c r="S44" s="80"/>
      <c r="T44" s="85"/>
      <c r="U44" s="77"/>
      <c r="W44" s="77"/>
      <c r="Y44" s="77"/>
      <c r="AA44" s="77"/>
      <c r="AB44" s="77"/>
      <c r="AD44" s="77"/>
      <c r="AF44" s="77"/>
      <c r="AG44" s="86"/>
      <c r="AH44" s="77"/>
      <c r="AI44" s="77"/>
    </row>
    <row r="45" spans="1:35" s="95" customFormat="1" ht="4.9000000000000004" customHeight="1" x14ac:dyDescent="0.2">
      <c r="A45" s="87"/>
      <c r="B45" s="88"/>
      <c r="C45" s="89"/>
      <c r="D45" s="90"/>
      <c r="E45" s="72"/>
      <c r="F45" s="122"/>
      <c r="G45" s="123"/>
      <c r="H45" s="122"/>
      <c r="I45" s="92"/>
      <c r="J45" s="93"/>
      <c r="K45" s="92"/>
      <c r="L45" s="73"/>
      <c r="M45" s="73"/>
      <c r="N45" s="73"/>
      <c r="O45" s="52"/>
      <c r="P45" s="94"/>
      <c r="R45" s="92"/>
      <c r="S45" s="92"/>
      <c r="T45" s="92"/>
      <c r="U45" s="94"/>
      <c r="W45" s="94"/>
      <c r="Y45" s="94"/>
      <c r="AA45" s="94"/>
      <c r="AB45" s="94"/>
      <c r="AD45" s="94"/>
      <c r="AF45" s="94"/>
      <c r="AG45" s="96"/>
      <c r="AH45" s="94"/>
      <c r="AI45" s="94"/>
    </row>
    <row r="46" spans="1:35" s="83" customFormat="1" ht="16.149999999999999" customHeight="1" x14ac:dyDescent="0.2">
      <c r="A46" s="78"/>
      <c r="B46" s="79"/>
      <c r="C46" s="136" t="s">
        <v>28</v>
      </c>
      <c r="D46" s="49"/>
      <c r="E46" s="77"/>
      <c r="F46" s="3">
        <v>2473</v>
      </c>
      <c r="G46" s="116"/>
      <c r="K46" s="80"/>
      <c r="L46" s="3">
        <v>610</v>
      </c>
      <c r="M46" s="97"/>
      <c r="N46" s="81" t="str">
        <f>IFERROR(#REF!/F46,"")</f>
        <v/>
      </c>
      <c r="O46" s="52"/>
      <c r="P46" s="77"/>
      <c r="R46" s="84"/>
      <c r="S46" s="80"/>
      <c r="T46" s="85"/>
      <c r="U46" s="77"/>
      <c r="W46" s="77"/>
      <c r="Y46" s="77"/>
      <c r="AA46" s="77"/>
      <c r="AB46" s="77"/>
      <c r="AD46" s="77"/>
      <c r="AF46" s="77"/>
      <c r="AG46" s="86"/>
      <c r="AH46" s="77"/>
      <c r="AI46" s="77"/>
    </row>
    <row r="47" spans="1:35" s="95" customFormat="1" ht="4.9000000000000004" customHeight="1" thickBot="1" x14ac:dyDescent="0.25">
      <c r="A47" s="87"/>
      <c r="B47" s="88"/>
      <c r="C47" s="164"/>
      <c r="D47" s="164"/>
      <c r="E47" s="72"/>
      <c r="F47" s="98"/>
      <c r="G47" s="91"/>
      <c r="H47" s="98"/>
      <c r="I47" s="72"/>
      <c r="J47" s="98"/>
      <c r="K47" s="72"/>
      <c r="L47" s="99"/>
      <c r="M47" s="72"/>
      <c r="N47" s="99"/>
      <c r="O47" s="40"/>
      <c r="P47" s="94"/>
      <c r="R47" s="92"/>
      <c r="S47" s="92"/>
      <c r="T47" s="92"/>
      <c r="U47" s="94"/>
      <c r="W47" s="94"/>
      <c r="Y47" s="94"/>
      <c r="AA47" s="94"/>
      <c r="AB47" s="94"/>
      <c r="AD47" s="94"/>
      <c r="AF47" s="94"/>
      <c r="AG47" s="96"/>
      <c r="AH47" s="94"/>
      <c r="AI47" s="94"/>
    </row>
    <row r="48" spans="1:35" s="83" customFormat="1" ht="16.149999999999999" customHeight="1" x14ac:dyDescent="0.2">
      <c r="A48" s="78"/>
      <c r="B48" s="79"/>
      <c r="C48" s="166" t="s">
        <v>11</v>
      </c>
      <c r="D48" s="167"/>
      <c r="E48" s="77"/>
      <c r="F48" s="61">
        <f>SUM(F44:F46)</f>
        <v>2473</v>
      </c>
      <c r="G48" s="21"/>
      <c r="H48" s="61">
        <f>SUM(H44:H46)</f>
        <v>0</v>
      </c>
      <c r="I48" s="77"/>
      <c r="J48" s="81">
        <f>IFERROR(H48/F48,"")</f>
        <v>0</v>
      </c>
      <c r="K48" s="80"/>
      <c r="L48" s="61">
        <f>SUM(L44:L46)</f>
        <v>610</v>
      </c>
      <c r="M48" s="77"/>
      <c r="N48" s="81" t="str">
        <f>N44</f>
        <v/>
      </c>
      <c r="O48" s="52"/>
      <c r="P48" s="77"/>
      <c r="R48" s="174"/>
      <c r="S48" s="174"/>
      <c r="T48" s="174"/>
      <c r="U48" s="77"/>
      <c r="W48" s="77"/>
      <c r="Y48" s="77"/>
      <c r="AA48" s="77"/>
      <c r="AB48" s="77"/>
      <c r="AD48" s="77"/>
      <c r="AF48" s="77"/>
      <c r="AG48" s="86"/>
      <c r="AH48" s="77"/>
      <c r="AI48" s="77"/>
    </row>
    <row r="49" spans="1:35" ht="10.9" customHeight="1" x14ac:dyDescent="0.2">
      <c r="B49" s="63"/>
      <c r="C49" s="100"/>
      <c r="D49" s="101"/>
      <c r="E49" s="102"/>
      <c r="F49" s="103"/>
      <c r="G49" s="102"/>
      <c r="H49" s="102"/>
      <c r="I49" s="104"/>
      <c r="J49" s="102"/>
      <c r="K49" s="104"/>
      <c r="L49" s="103"/>
      <c r="M49" s="104"/>
      <c r="N49" s="103"/>
      <c r="O49" s="67"/>
      <c r="P49" s="105"/>
      <c r="Q49" s="10"/>
      <c r="R49" s="11"/>
      <c r="S49" s="106"/>
      <c r="T49" s="11"/>
    </row>
    <row r="50" spans="1:35" ht="13.9" customHeight="1" x14ac:dyDescent="0.2">
      <c r="B50" s="13"/>
      <c r="C50" s="107"/>
      <c r="D50" s="75"/>
      <c r="E50" s="21"/>
      <c r="F50" s="108"/>
      <c r="G50" s="106"/>
      <c r="H50" s="106"/>
      <c r="J50" s="106"/>
      <c r="K50" s="106"/>
      <c r="L50" s="108"/>
      <c r="M50" s="106"/>
      <c r="N50" s="108"/>
      <c r="Q50" s="106"/>
      <c r="R50" s="11"/>
      <c r="S50" s="21"/>
      <c r="T50" s="138"/>
    </row>
    <row r="51" spans="1:35" s="20" customFormat="1" ht="19.899999999999999" customHeight="1" x14ac:dyDescent="0.2">
      <c r="A51" s="19"/>
      <c r="B51" s="28" t="s">
        <v>29</v>
      </c>
      <c r="C51" s="109"/>
      <c r="D51" s="110"/>
      <c r="E51" s="31"/>
      <c r="F51" s="32"/>
      <c r="G51" s="31"/>
      <c r="H51" s="31"/>
      <c r="I51" s="31"/>
      <c r="J51" s="31"/>
      <c r="K51" s="31"/>
      <c r="L51" s="32"/>
      <c r="M51" s="31"/>
      <c r="N51" s="32"/>
      <c r="Q51" s="31"/>
      <c r="R51" s="32"/>
      <c r="S51" s="31"/>
      <c r="T51" s="32"/>
      <c r="U51" s="31"/>
      <c r="V51" s="32"/>
      <c r="W51" s="31"/>
      <c r="X51" s="111"/>
      <c r="Y51" s="31"/>
      <c r="Z51" s="112"/>
      <c r="AA51" s="31"/>
      <c r="AB51" s="31"/>
    </row>
    <row r="52" spans="1:35" ht="10.9" customHeight="1" x14ac:dyDescent="0.2">
      <c r="B52" s="33"/>
      <c r="C52" s="34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6"/>
      <c r="O52" s="36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7"/>
      <c r="AA52" s="38"/>
      <c r="AD52" s="10"/>
      <c r="AF52" s="10"/>
      <c r="AG52" s="10"/>
      <c r="AH52" s="10"/>
      <c r="AI52" s="10"/>
    </row>
    <row r="53" spans="1:35" ht="30.4" customHeight="1" x14ac:dyDescent="0.2">
      <c r="A53" s="10"/>
      <c r="B53" s="39"/>
      <c r="C53" s="151"/>
      <c r="D53" s="151"/>
      <c r="F53" s="152" t="s">
        <v>4</v>
      </c>
      <c r="G53" s="153"/>
      <c r="H53" s="154"/>
      <c r="I53" s="137"/>
      <c r="J53" s="155" t="s">
        <v>5</v>
      </c>
      <c r="K53" s="156"/>
      <c r="L53" s="157"/>
      <c r="M53" s="137"/>
      <c r="N53" s="155" t="s">
        <v>6</v>
      </c>
      <c r="O53" s="156"/>
      <c r="P53" s="157"/>
      <c r="Q53" s="137"/>
      <c r="R53" s="148" t="s">
        <v>7</v>
      </c>
      <c r="S53" s="137"/>
      <c r="T53" s="148" t="s">
        <v>8</v>
      </c>
      <c r="U53" s="137"/>
      <c r="V53" s="148" t="s">
        <v>9</v>
      </c>
      <c r="W53" s="137"/>
      <c r="X53" s="148" t="s">
        <v>10</v>
      </c>
      <c r="Y53" s="137"/>
      <c r="Z53" s="148" t="s">
        <v>11</v>
      </c>
      <c r="AA53" s="40"/>
      <c r="AD53" s="10"/>
      <c r="AF53" s="10"/>
      <c r="AG53" s="10"/>
      <c r="AH53" s="10"/>
      <c r="AI53" s="10"/>
    </row>
    <row r="54" spans="1:35" ht="4.9000000000000004" customHeight="1" x14ac:dyDescent="0.2">
      <c r="A54" s="10"/>
      <c r="B54" s="39"/>
      <c r="C54" s="151"/>
      <c r="D54" s="151"/>
      <c r="F54" s="41"/>
      <c r="J54" s="158"/>
      <c r="K54" s="159"/>
      <c r="L54" s="160"/>
      <c r="N54" s="158"/>
      <c r="O54" s="159"/>
      <c r="P54" s="160"/>
      <c r="R54" s="149"/>
      <c r="T54" s="149"/>
      <c r="V54" s="149"/>
      <c r="X54" s="149"/>
      <c r="Z54" s="149"/>
      <c r="AA54" s="40"/>
      <c r="AD54" s="10"/>
      <c r="AF54" s="10"/>
      <c r="AG54" s="10"/>
      <c r="AH54" s="10"/>
      <c r="AI54" s="10"/>
    </row>
    <row r="55" spans="1:35" s="42" customFormat="1" ht="33" customHeight="1" thickBot="1" x14ac:dyDescent="0.25">
      <c r="B55" s="43"/>
      <c r="C55" s="151"/>
      <c r="D55" s="151"/>
      <c r="E55" s="137"/>
      <c r="F55" s="44" t="s">
        <v>12</v>
      </c>
      <c r="G55" s="137"/>
      <c r="H55" s="44" t="s">
        <v>13</v>
      </c>
      <c r="J55" s="161"/>
      <c r="K55" s="162"/>
      <c r="L55" s="163"/>
      <c r="N55" s="161"/>
      <c r="O55" s="162"/>
      <c r="P55" s="163"/>
      <c r="R55" s="150"/>
      <c r="T55" s="150"/>
      <c r="V55" s="150"/>
      <c r="X55" s="150"/>
      <c r="Z55" s="150"/>
      <c r="AA55" s="45"/>
      <c r="AB55" s="137"/>
    </row>
    <row r="56" spans="1:35" s="16" customFormat="1" ht="2.65" customHeight="1" x14ac:dyDescent="0.2">
      <c r="A56" s="9"/>
      <c r="B56" s="46"/>
      <c r="C56" s="47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4.9000000000000004" customHeight="1" x14ac:dyDescent="0.2">
      <c r="A57" s="9"/>
      <c r="B57" s="46"/>
      <c r="C57" s="4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6.899999999999999" customHeight="1" x14ac:dyDescent="0.2">
      <c r="B58" s="48"/>
      <c r="C58" s="179" t="s">
        <v>30</v>
      </c>
      <c r="D58" s="180" t="s">
        <v>31</v>
      </c>
      <c r="E58" s="21"/>
      <c r="F58" s="3">
        <v>0</v>
      </c>
      <c r="G58" s="116"/>
      <c r="H58" s="3"/>
      <c r="I58" s="116"/>
      <c r="J58" s="184"/>
      <c r="K58" s="185"/>
      <c r="L58" s="186"/>
      <c r="M58" s="116"/>
      <c r="N58" s="184"/>
      <c r="O58" s="185"/>
      <c r="P58" s="186"/>
      <c r="Q58" s="116"/>
      <c r="R58" s="3"/>
      <c r="S58" s="116"/>
      <c r="T58" s="3"/>
      <c r="U58" s="116"/>
      <c r="V58" s="3"/>
      <c r="W58" s="116"/>
      <c r="X58" s="3"/>
      <c r="Y58" s="50"/>
      <c r="Z58" s="51">
        <f>SUM(F58:X58)</f>
        <v>0</v>
      </c>
      <c r="AA58" s="52"/>
      <c r="AB58" s="53"/>
      <c r="AD58" s="10"/>
      <c r="AF58" s="10"/>
      <c r="AG58" s="10"/>
      <c r="AH58" s="10"/>
      <c r="AI58" s="10"/>
    </row>
    <row r="59" spans="1:35" s="16" customFormat="1" ht="4.9000000000000004" customHeight="1" x14ac:dyDescent="0.2">
      <c r="A59" s="9"/>
      <c r="B59" s="46"/>
      <c r="C59" s="47"/>
      <c r="D59" s="14"/>
      <c r="E59" s="15"/>
      <c r="F59" s="117"/>
      <c r="G59" s="118"/>
      <c r="H59" s="117"/>
      <c r="I59" s="119"/>
      <c r="J59" s="119"/>
      <c r="K59" s="118"/>
      <c r="L59" s="118"/>
      <c r="M59" s="119"/>
      <c r="N59" s="118"/>
      <c r="O59" s="119"/>
      <c r="P59" s="119"/>
      <c r="Q59" s="118"/>
      <c r="R59" s="120"/>
      <c r="S59" s="121"/>
      <c r="T59" s="119"/>
      <c r="U59" s="121"/>
      <c r="V59" s="119"/>
      <c r="W59" s="121"/>
      <c r="X59" s="119"/>
      <c r="Y59" s="58"/>
      <c r="Z59" s="11"/>
      <c r="AA59" s="18"/>
      <c r="AB59" s="15"/>
    </row>
    <row r="60" spans="1:35" ht="16.899999999999999" customHeight="1" x14ac:dyDescent="0.2">
      <c r="B60" s="48"/>
      <c r="C60" s="179" t="s">
        <v>32</v>
      </c>
      <c r="D60" s="180" t="s">
        <v>33</v>
      </c>
      <c r="E60" s="21"/>
      <c r="F60" s="3">
        <v>12201</v>
      </c>
      <c r="G60" s="116"/>
      <c r="H60" s="3">
        <v>2473</v>
      </c>
      <c r="I60" s="116"/>
      <c r="J60" s="184"/>
      <c r="K60" s="185"/>
      <c r="L60" s="186"/>
      <c r="M60" s="116"/>
      <c r="N60" s="184"/>
      <c r="O60" s="185"/>
      <c r="P60" s="186"/>
      <c r="Q60" s="116"/>
      <c r="R60" s="3"/>
      <c r="S60" s="116"/>
      <c r="T60" s="3"/>
      <c r="U60" s="116"/>
      <c r="V60" s="3"/>
      <c r="W60" s="116"/>
      <c r="X60" s="3"/>
      <c r="Y60" s="50"/>
      <c r="Z60" s="51">
        <f>SUM(F60:X60)</f>
        <v>14674</v>
      </c>
      <c r="AA60" s="52"/>
      <c r="AB60" s="53"/>
      <c r="AD60" s="10"/>
      <c r="AF60" s="10"/>
      <c r="AG60" s="10"/>
      <c r="AH60" s="10"/>
      <c r="AI60" s="10"/>
    </row>
    <row r="61" spans="1:35" s="16" customFormat="1" ht="4.9000000000000004" customHeight="1" x14ac:dyDescent="0.2">
      <c r="A61" s="9"/>
      <c r="B61" s="46"/>
      <c r="C61" s="47"/>
      <c r="D61" s="14"/>
      <c r="E61" s="15"/>
      <c r="F61" s="117"/>
      <c r="G61" s="118"/>
      <c r="H61" s="117"/>
      <c r="I61" s="119"/>
      <c r="J61" s="119"/>
      <c r="K61" s="118"/>
      <c r="L61" s="118"/>
      <c r="M61" s="119"/>
      <c r="N61" s="118"/>
      <c r="O61" s="119"/>
      <c r="P61" s="119"/>
      <c r="Q61" s="118"/>
      <c r="R61" s="120"/>
      <c r="S61" s="121"/>
      <c r="T61" s="119"/>
      <c r="U61" s="121"/>
      <c r="V61" s="119"/>
      <c r="W61" s="121"/>
      <c r="X61" s="119"/>
      <c r="Y61" s="58"/>
      <c r="Z61" s="11"/>
      <c r="AA61" s="18"/>
      <c r="AB61" s="15"/>
    </row>
    <row r="62" spans="1:35" ht="16.899999999999999" customHeight="1" x14ac:dyDescent="0.2">
      <c r="B62" s="48"/>
      <c r="C62" s="179" t="s">
        <v>34</v>
      </c>
      <c r="D62" s="180" t="s">
        <v>35</v>
      </c>
      <c r="E62" s="21"/>
      <c r="F62" s="3">
        <v>0</v>
      </c>
      <c r="G62" s="116"/>
      <c r="H62" s="3"/>
      <c r="I62" s="116"/>
      <c r="J62" s="184"/>
      <c r="K62" s="185"/>
      <c r="L62" s="186"/>
      <c r="M62" s="116"/>
      <c r="N62" s="184"/>
      <c r="O62" s="185"/>
      <c r="P62" s="186"/>
      <c r="Q62" s="116"/>
      <c r="R62" s="3"/>
      <c r="S62" s="116"/>
      <c r="T62" s="3"/>
      <c r="U62" s="116"/>
      <c r="V62" s="3"/>
      <c r="W62" s="116"/>
      <c r="X62" s="3"/>
      <c r="Y62" s="50"/>
      <c r="Z62" s="51">
        <f>SUM(F62:X62)</f>
        <v>0</v>
      </c>
      <c r="AA62" s="52"/>
      <c r="AB62" s="53"/>
      <c r="AD62" s="10"/>
      <c r="AF62" s="10"/>
      <c r="AG62" s="10"/>
      <c r="AH62" s="10"/>
      <c r="AI62" s="10"/>
    </row>
    <row r="63" spans="1:35" s="16" customFormat="1" ht="4.9000000000000004" customHeight="1" x14ac:dyDescent="0.2">
      <c r="A63" s="9"/>
      <c r="B63" s="46"/>
      <c r="C63" s="47"/>
      <c r="D63" s="14"/>
      <c r="E63" s="15"/>
      <c r="F63" s="117"/>
      <c r="G63" s="118"/>
      <c r="H63" s="117"/>
      <c r="I63" s="119"/>
      <c r="J63" s="119"/>
      <c r="K63" s="118"/>
      <c r="L63" s="118"/>
      <c r="M63" s="119"/>
      <c r="N63" s="118"/>
      <c r="O63" s="119"/>
      <c r="P63" s="119"/>
      <c r="Q63" s="118"/>
      <c r="R63" s="120"/>
      <c r="S63" s="121"/>
      <c r="T63" s="119"/>
      <c r="U63" s="121"/>
      <c r="V63" s="119"/>
      <c r="W63" s="121"/>
      <c r="X63" s="119"/>
      <c r="Y63" s="58"/>
      <c r="Z63" s="11"/>
      <c r="AA63" s="18"/>
      <c r="AB63" s="15"/>
    </row>
    <row r="64" spans="1:35" ht="16.899999999999999" customHeight="1" x14ac:dyDescent="0.2">
      <c r="B64" s="48"/>
      <c r="C64" s="179" t="s">
        <v>36</v>
      </c>
      <c r="D64" s="180" t="s">
        <v>37</v>
      </c>
      <c r="E64" s="21"/>
      <c r="F64" s="3">
        <v>1000</v>
      </c>
      <c r="G64" s="116"/>
      <c r="H64" s="3"/>
      <c r="I64" s="116"/>
      <c r="J64" s="184"/>
      <c r="K64" s="185"/>
      <c r="L64" s="186"/>
      <c r="M64" s="116"/>
      <c r="N64" s="184"/>
      <c r="O64" s="185"/>
      <c r="P64" s="186"/>
      <c r="Q64" s="116"/>
      <c r="R64" s="3"/>
      <c r="S64" s="116"/>
      <c r="T64" s="3"/>
      <c r="U64" s="116"/>
      <c r="V64" s="3"/>
      <c r="W64" s="116"/>
      <c r="X64" s="3"/>
      <c r="Y64" s="50"/>
      <c r="Z64" s="51">
        <f>SUM(F64:X64)</f>
        <v>1000</v>
      </c>
      <c r="AA64" s="52"/>
      <c r="AB64" s="53"/>
      <c r="AD64" s="10"/>
      <c r="AF64" s="10"/>
      <c r="AG64" s="10"/>
      <c r="AH64" s="10"/>
      <c r="AI64" s="10"/>
    </row>
    <row r="65" spans="1:35" s="16" customFormat="1" ht="4.9000000000000004" customHeight="1" x14ac:dyDescent="0.2">
      <c r="A65" s="9"/>
      <c r="B65" s="46"/>
      <c r="C65" s="47"/>
      <c r="D65" s="14"/>
      <c r="E65" s="15"/>
      <c r="F65" s="117"/>
      <c r="G65" s="118"/>
      <c r="H65" s="117"/>
      <c r="I65" s="119"/>
      <c r="J65" s="119"/>
      <c r="K65" s="118"/>
      <c r="L65" s="118"/>
      <c r="M65" s="119"/>
      <c r="N65" s="118"/>
      <c r="O65" s="119"/>
      <c r="P65" s="119"/>
      <c r="Q65" s="118"/>
      <c r="R65" s="120"/>
      <c r="S65" s="121"/>
      <c r="T65" s="119"/>
      <c r="U65" s="121"/>
      <c r="V65" s="119"/>
      <c r="W65" s="121"/>
      <c r="X65" s="119"/>
      <c r="Y65" s="58"/>
      <c r="Z65" s="11"/>
      <c r="AA65" s="18"/>
      <c r="AB65" s="15"/>
    </row>
    <row r="66" spans="1:35" s="11" customFormat="1" ht="16.899999999999999" customHeight="1" x14ac:dyDescent="0.2">
      <c r="A66" s="9"/>
      <c r="B66" s="48"/>
      <c r="C66" s="179" t="s">
        <v>118</v>
      </c>
      <c r="D66" s="180" t="s">
        <v>39</v>
      </c>
      <c r="E66" s="21"/>
      <c r="F66" s="3">
        <v>0</v>
      </c>
      <c r="G66" s="116"/>
      <c r="H66" s="3"/>
      <c r="I66" s="116"/>
      <c r="J66" s="184"/>
      <c r="K66" s="185"/>
      <c r="L66" s="186"/>
      <c r="M66" s="116"/>
      <c r="N66" s="184"/>
      <c r="O66" s="185"/>
      <c r="P66" s="186"/>
      <c r="Q66" s="116"/>
      <c r="R66" s="3"/>
      <c r="S66" s="116"/>
      <c r="T66" s="3"/>
      <c r="U66" s="116"/>
      <c r="V66" s="3"/>
      <c r="W66" s="116"/>
      <c r="X66" s="3"/>
      <c r="Y66" s="50"/>
      <c r="Z66" s="51">
        <f>SUM(F66:X66)</f>
        <v>0</v>
      </c>
      <c r="AA66" s="52"/>
      <c r="AB66" s="53"/>
    </row>
    <row r="67" spans="1:35" ht="4.9000000000000004" customHeight="1" thickBot="1" x14ac:dyDescent="0.25">
      <c r="A67" s="13"/>
      <c r="B67" s="46"/>
      <c r="C67" s="164"/>
      <c r="D67" s="164"/>
      <c r="E67" s="14"/>
      <c r="F67" s="135"/>
      <c r="G67" s="10"/>
      <c r="H67" s="135"/>
      <c r="I67" s="10"/>
      <c r="J67" s="165"/>
      <c r="K67" s="165"/>
      <c r="L67" s="165"/>
      <c r="M67" s="10"/>
      <c r="N67" s="165"/>
      <c r="O67" s="165"/>
      <c r="P67" s="165"/>
      <c r="Q67" s="15"/>
      <c r="R67" s="59"/>
      <c r="T67" s="60"/>
      <c r="V67" s="60"/>
      <c r="X67" s="60"/>
      <c r="Z67" s="60"/>
      <c r="AA67" s="40"/>
      <c r="AD67" s="10"/>
      <c r="AF67" s="10"/>
      <c r="AG67" s="10"/>
      <c r="AH67" s="10"/>
      <c r="AI67" s="10"/>
    </row>
    <row r="68" spans="1:35" s="58" customFormat="1" ht="16.899999999999999" customHeight="1" x14ac:dyDescent="0.2">
      <c r="A68" s="113"/>
      <c r="B68" s="114"/>
      <c r="C68" s="166" t="s">
        <v>11</v>
      </c>
      <c r="D68" s="167"/>
      <c r="E68" s="53"/>
      <c r="F68" s="61">
        <f>SUM(F58:F66)</f>
        <v>13201</v>
      </c>
      <c r="G68" s="21"/>
      <c r="H68" s="62">
        <f>SUM(H58:H66)</f>
        <v>2473</v>
      </c>
      <c r="I68" s="53"/>
      <c r="J68" s="187">
        <f>SUM(J58:L66)</f>
        <v>0</v>
      </c>
      <c r="K68" s="188"/>
      <c r="L68" s="189"/>
      <c r="M68" s="53"/>
      <c r="N68" s="187">
        <f>SUM(N58:P66)</f>
        <v>0</v>
      </c>
      <c r="O68" s="188"/>
      <c r="P68" s="189"/>
      <c r="Q68" s="53"/>
      <c r="R68" s="61">
        <f>SUM(R58:R66)</f>
        <v>0</v>
      </c>
      <c r="S68" s="53"/>
      <c r="T68" s="61">
        <f>SUM(T58:T66)</f>
        <v>0</v>
      </c>
      <c r="U68" s="53"/>
      <c r="V68" s="62">
        <f>SUM(V58:V66)</f>
        <v>0</v>
      </c>
      <c r="W68" s="53"/>
      <c r="X68" s="62">
        <f>SUM(X58:X66)</f>
        <v>0</v>
      </c>
      <c r="Y68" s="53"/>
      <c r="Z68" s="62">
        <f>SUM(Z58:Z66)</f>
        <v>15674</v>
      </c>
      <c r="AA68" s="52"/>
      <c r="AB68" s="115"/>
    </row>
    <row r="69" spans="1:35" s="11" customFormat="1" ht="10.9" customHeight="1" x14ac:dyDescent="0.2">
      <c r="A69" s="9"/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7"/>
    </row>
    <row r="70" spans="1:35" s="11" customFormat="1" ht="6.4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38" t="s">
        <v>40</v>
      </c>
      <c r="D71" s="76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38" t="s">
        <v>41</v>
      </c>
      <c r="D72" s="76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2.9" customHeight="1" x14ac:dyDescent="0.2">
      <c r="AD74" s="10"/>
      <c r="AF74" s="10"/>
      <c r="AG74" s="10"/>
      <c r="AH74" s="10"/>
      <c r="AI74" s="10"/>
    </row>
    <row r="75" spans="1:35" ht="22.9" customHeight="1" x14ac:dyDescent="0.2">
      <c r="AD75" s="10"/>
      <c r="AF75" s="10"/>
      <c r="AG75" s="10"/>
      <c r="AH75" s="10"/>
      <c r="AI75" s="10"/>
    </row>
    <row r="76" spans="1:35" ht="22.9" customHeight="1" x14ac:dyDescent="0.2">
      <c r="AD76" s="10"/>
      <c r="AF76" s="10"/>
      <c r="AG76" s="10"/>
      <c r="AH76" s="10"/>
      <c r="AI76" s="10"/>
    </row>
    <row r="77" spans="1:35" ht="22.9" customHeight="1" x14ac:dyDescent="0.2">
      <c r="AD77" s="10"/>
      <c r="AF77" s="10"/>
      <c r="AG77" s="10"/>
      <c r="AH77" s="10"/>
      <c r="AI77" s="10"/>
    </row>
    <row r="78" spans="1:35" ht="22.9" customHeight="1" x14ac:dyDescent="0.2">
      <c r="AD78" s="10"/>
      <c r="AF78" s="10"/>
      <c r="AG78" s="10"/>
      <c r="AH78" s="10"/>
      <c r="AI78" s="10"/>
    </row>
    <row r="79" spans="1:35" ht="22.9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2.9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2.9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2.9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2.9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2.9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2.9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2.9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2.9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2.9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2.9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2.9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2.9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2.9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2.9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2.9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2.9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2.9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2.9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2.9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2.9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2.9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2.9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2.9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2.9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2.9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2.9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2.9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2.9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2.9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2.9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2.9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2.9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2.9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2.9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2.9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2.9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2.9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2.9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2.9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2.9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2.9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2.9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2.9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2.9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2.9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2.9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2.9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2.9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2.9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2.9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2.9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2.9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2.9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2.9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2.9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2.9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2.9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2.9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2.9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2.9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2.9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2.9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2.9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2.9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2.9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2.9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2.9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2.9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2.9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2.9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2.9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2.9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2.9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2.9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2.9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2.9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Caruthers </vt:lpstr>
      <vt:lpstr>Central</vt:lpstr>
      <vt:lpstr>Chawanakee</vt:lpstr>
      <vt:lpstr>Clovis </vt:lpstr>
      <vt:lpstr>Dinuba</vt:lpstr>
      <vt:lpstr>Fresno </vt:lpstr>
      <vt:lpstr>Golden Valley </vt:lpstr>
      <vt:lpstr>Kings Canyon </vt:lpstr>
      <vt:lpstr>Madera </vt:lpstr>
      <vt:lpstr>Sanger</vt:lpstr>
      <vt:lpstr>Selma</vt:lpstr>
      <vt:lpstr>Sierra </vt:lpstr>
      <vt:lpstr>Yosemite </vt:lpstr>
      <vt:lpstr>FCOE Jail</vt:lpstr>
      <vt:lpstr>FCOE ROP</vt:lpstr>
      <vt:lpstr>Valley ROP</vt:lpstr>
      <vt:lpstr>Sheet17</vt:lpstr>
      <vt:lpstr>Sheet18</vt:lpstr>
      <vt:lpstr>Sheet19</vt:lpstr>
      <vt:lpstr>Sheet20</vt:lpstr>
      <vt:lpstr>ddConsortium</vt:lpstr>
      <vt:lpstr>'Caruthers '!Print_Area</vt:lpstr>
      <vt:lpstr>Central!Print_Area</vt:lpstr>
      <vt:lpstr>Chawanakee!Print_Area</vt:lpstr>
      <vt:lpstr>'Clovis '!Print_Area</vt:lpstr>
      <vt:lpstr>Dinuba!Print_Area</vt:lpstr>
      <vt:lpstr>'FCOE Jail'!Print_Area</vt:lpstr>
      <vt:lpstr>'FCOE ROP'!Print_Area</vt:lpstr>
      <vt:lpstr>'Fresno '!Print_Area</vt:lpstr>
      <vt:lpstr>'Golden Valley '!Print_Area</vt:lpstr>
      <vt:lpstr>'Kings Canyon '!Print_Area</vt:lpstr>
      <vt:lpstr>'Madera '!Print_Area</vt:lpstr>
      <vt:lpstr>Sanger!Print_Area</vt:lpstr>
      <vt:lpstr>Selma!Print_Area</vt:lpstr>
      <vt:lpstr>Sheet17!Print_Area</vt:lpstr>
      <vt:lpstr>Sheet18!Print_Area</vt:lpstr>
      <vt:lpstr>Sheet19!Print_Area</vt:lpstr>
      <vt:lpstr>Sheet20!Print_Area</vt:lpstr>
      <vt:lpstr>'Sierra '!Print_Area</vt:lpstr>
      <vt:lpstr>Summary!Print_Area</vt:lpstr>
      <vt:lpstr>'Valley ROP'!Print_Area</vt:lpstr>
      <vt:lpstr>'Yosemite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Carlene Feichter</dc:creator>
  <cp:keywords/>
  <dc:description/>
  <cp:lastModifiedBy>Sherri Watkins</cp:lastModifiedBy>
  <cp:revision/>
  <dcterms:created xsi:type="dcterms:W3CDTF">2014-05-13T19:18:33Z</dcterms:created>
  <dcterms:modified xsi:type="dcterms:W3CDTF">2016-06-14T04:19:56Z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