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rtha.mendez\Documents\AB104\2016-2017\Annual Plan\Expendditure Reports\"/>
    </mc:Choice>
  </mc:AlternateContent>
  <workbookProtection workbookAlgorithmName="SHA-512" workbookHashValue="KA/Y2glsZbsCBArJp3aSr72DLEZoFWQUB6L2+hMGNzQxPwIFZqg/a7X1yoQJPqDcrwVaeZCQGbtFgRz2NANlkw==" workbookSaltValue="bDl/zmeKwO7ofharvanK7g==" workbookSpinCount="100000" lockStructure="1"/>
  <bookViews>
    <workbookView xWindow="0" yWindow="0" windowWidth="20325" windowHeight="9735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6" i="2" l="1"/>
  <c r="F186" i="2"/>
  <c r="J186" i="2" s="1"/>
  <c r="I185" i="2"/>
  <c r="F185" i="2"/>
  <c r="J185" i="2" s="1"/>
  <c r="J184" i="2"/>
  <c r="I184" i="2"/>
  <c r="F184" i="2"/>
  <c r="I183" i="2"/>
  <c r="J183" i="2" s="1"/>
  <c r="F183" i="2"/>
  <c r="I182" i="2"/>
  <c r="F182" i="2"/>
  <c r="J182" i="2" s="1"/>
  <c r="I181" i="2"/>
  <c r="F181" i="2"/>
  <c r="J181" i="2" s="1"/>
  <c r="J180" i="2"/>
  <c r="I180" i="2"/>
  <c r="F180" i="2"/>
  <c r="I179" i="2"/>
  <c r="J179" i="2" s="1"/>
  <c r="F179" i="2"/>
  <c r="S176" i="2"/>
  <c r="R176" i="2"/>
  <c r="Q176" i="2"/>
  <c r="P176" i="2"/>
  <c r="O176" i="2"/>
  <c r="N176" i="2"/>
  <c r="M176" i="2"/>
  <c r="L176" i="2"/>
  <c r="H176" i="2"/>
  <c r="G176" i="2"/>
  <c r="E176" i="2"/>
  <c r="D176" i="2"/>
  <c r="S175" i="2"/>
  <c r="I175" i="2"/>
  <c r="F175" i="2"/>
  <c r="J175" i="2" s="1"/>
  <c r="S174" i="2"/>
  <c r="I174" i="2"/>
  <c r="F174" i="2"/>
  <c r="J174" i="2" s="1"/>
  <c r="S173" i="2"/>
  <c r="I173" i="2"/>
  <c r="F173" i="2"/>
  <c r="J173" i="2" s="1"/>
  <c r="S172" i="2"/>
  <c r="I172" i="2"/>
  <c r="F172" i="2"/>
  <c r="J172" i="2" s="1"/>
  <c r="S171" i="2"/>
  <c r="I171" i="2"/>
  <c r="I176" i="2" s="1"/>
  <c r="F171" i="2"/>
  <c r="F176" i="2" s="1"/>
  <c r="J176" i="2" s="1"/>
  <c r="R168" i="2"/>
  <c r="Q168" i="2"/>
  <c r="P168" i="2"/>
  <c r="O168" i="2"/>
  <c r="N168" i="2"/>
  <c r="M168" i="2"/>
  <c r="L168" i="2"/>
  <c r="H168" i="2"/>
  <c r="G168" i="2"/>
  <c r="E168" i="2"/>
  <c r="D168" i="2"/>
  <c r="S167" i="2"/>
  <c r="I167" i="2"/>
  <c r="F167" i="2"/>
  <c r="J167" i="2" s="1"/>
  <c r="S166" i="2"/>
  <c r="I166" i="2"/>
  <c r="F166" i="2"/>
  <c r="J166" i="2" s="1"/>
  <c r="S165" i="2"/>
  <c r="I165" i="2"/>
  <c r="F165" i="2"/>
  <c r="J165" i="2" s="1"/>
  <c r="S164" i="2"/>
  <c r="I164" i="2"/>
  <c r="F164" i="2"/>
  <c r="J164" i="2" s="1"/>
  <c r="S163" i="2"/>
  <c r="I163" i="2"/>
  <c r="F163" i="2"/>
  <c r="J163" i="2" s="1"/>
  <c r="S162" i="2"/>
  <c r="I162" i="2"/>
  <c r="F162" i="2"/>
  <c r="J162" i="2" s="1"/>
  <c r="S161" i="2"/>
  <c r="S168" i="2" s="1"/>
  <c r="I161" i="2"/>
  <c r="I168" i="2" s="1"/>
  <c r="F161" i="2"/>
  <c r="F168" i="2" s="1"/>
  <c r="J168" i="2" s="1"/>
  <c r="J171" i="2" l="1"/>
  <c r="J161" i="2"/>
  <c r="F74" i="2" l="1"/>
  <c r="I74" i="2"/>
  <c r="J74" i="2"/>
  <c r="F73" i="2"/>
  <c r="I73" i="2"/>
  <c r="J73" i="2"/>
  <c r="F72" i="2"/>
  <c r="I72" i="2"/>
  <c r="J72" i="2"/>
  <c r="F71" i="2"/>
  <c r="I71" i="2"/>
  <c r="J71" i="2"/>
  <c r="F70" i="2"/>
  <c r="I70" i="2"/>
  <c r="J70" i="2"/>
  <c r="F69" i="2"/>
  <c r="I69" i="2"/>
  <c r="J69" i="2"/>
  <c r="F68" i="2"/>
  <c r="I68" i="2"/>
  <c r="J68" i="2"/>
  <c r="F67" i="2"/>
  <c r="I67" i="2"/>
  <c r="J67" i="2"/>
  <c r="S59" i="2"/>
  <c r="S60" i="2"/>
  <c r="S61" i="2"/>
  <c r="S62" i="2"/>
  <c r="S63" i="2"/>
  <c r="S64" i="2"/>
  <c r="R64" i="2"/>
  <c r="Q64" i="2"/>
  <c r="P64" i="2"/>
  <c r="O64" i="2"/>
  <c r="N64" i="2"/>
  <c r="M64" i="2"/>
  <c r="L64" i="2"/>
  <c r="F59" i="2"/>
  <c r="F60" i="2"/>
  <c r="F61" i="2"/>
  <c r="F62" i="2"/>
  <c r="F63" i="2"/>
  <c r="F64" i="2"/>
  <c r="I59" i="2"/>
  <c r="I60" i="2"/>
  <c r="I61" i="2"/>
  <c r="I62" i="2"/>
  <c r="I63" i="2"/>
  <c r="I64" i="2"/>
  <c r="J64" i="2"/>
  <c r="H64" i="2"/>
  <c r="G64" i="2"/>
  <c r="E64" i="2"/>
  <c r="D64" i="2"/>
  <c r="J63" i="2"/>
  <c r="J62" i="2"/>
  <c r="J61" i="2"/>
  <c r="J60" i="2"/>
  <c r="J59" i="2"/>
  <c r="S49" i="2"/>
  <c r="S50" i="2"/>
  <c r="S51" i="2"/>
  <c r="S52" i="2"/>
  <c r="S53" i="2"/>
  <c r="S54" i="2"/>
  <c r="S55" i="2"/>
  <c r="S56" i="2"/>
  <c r="R56" i="2"/>
  <c r="Q56" i="2"/>
  <c r="P56" i="2"/>
  <c r="O56" i="2"/>
  <c r="N56" i="2"/>
  <c r="M56" i="2"/>
  <c r="L56" i="2"/>
  <c r="F49" i="2"/>
  <c r="F50" i="2"/>
  <c r="F51" i="2"/>
  <c r="F52" i="2"/>
  <c r="F53" i="2"/>
  <c r="F54" i="2"/>
  <c r="F55" i="2"/>
  <c r="F56" i="2"/>
  <c r="I49" i="2"/>
  <c r="I50" i="2"/>
  <c r="I51" i="2"/>
  <c r="I52" i="2"/>
  <c r="I53" i="2"/>
  <c r="I54" i="2"/>
  <c r="I55" i="2"/>
  <c r="I56" i="2"/>
  <c r="J56" i="2"/>
  <c r="H56" i="2"/>
  <c r="G56" i="2"/>
  <c r="E56" i="2"/>
  <c r="D56" i="2"/>
  <c r="J55" i="2"/>
  <c r="J54" i="2"/>
  <c r="J53" i="2"/>
  <c r="J52" i="2"/>
  <c r="J51" i="2"/>
  <c r="J50" i="2"/>
  <c r="J49" i="2"/>
  <c r="F111" i="2"/>
  <c r="I111" i="2"/>
  <c r="J111" i="2"/>
  <c r="F110" i="2"/>
  <c r="I110" i="2"/>
  <c r="J110" i="2"/>
  <c r="F109" i="2"/>
  <c r="I109" i="2"/>
  <c r="J109" i="2"/>
  <c r="F108" i="2"/>
  <c r="I108" i="2"/>
  <c r="J108" i="2"/>
  <c r="F107" i="2"/>
  <c r="I107" i="2"/>
  <c r="J107" i="2"/>
  <c r="F106" i="2"/>
  <c r="I106" i="2"/>
  <c r="J106" i="2"/>
  <c r="F105" i="2"/>
  <c r="I105" i="2"/>
  <c r="J105" i="2"/>
  <c r="F104" i="2"/>
  <c r="I104" i="2"/>
  <c r="J104" i="2"/>
  <c r="S96" i="2"/>
  <c r="S97" i="2"/>
  <c r="S98" i="2"/>
  <c r="S99" i="2"/>
  <c r="S100" i="2"/>
  <c r="S101" i="2"/>
  <c r="R101" i="2"/>
  <c r="Q101" i="2"/>
  <c r="P101" i="2"/>
  <c r="O101" i="2"/>
  <c r="N101" i="2"/>
  <c r="M101" i="2"/>
  <c r="L101" i="2"/>
  <c r="F96" i="2"/>
  <c r="F97" i="2"/>
  <c r="F98" i="2"/>
  <c r="F99" i="2"/>
  <c r="F100" i="2"/>
  <c r="F101" i="2"/>
  <c r="I96" i="2"/>
  <c r="I97" i="2"/>
  <c r="I98" i="2"/>
  <c r="I99" i="2"/>
  <c r="I100" i="2"/>
  <c r="I101" i="2"/>
  <c r="J101" i="2"/>
  <c r="H101" i="2"/>
  <c r="G101" i="2"/>
  <c r="E101" i="2"/>
  <c r="D101" i="2"/>
  <c r="J100" i="2"/>
  <c r="J99" i="2"/>
  <c r="J98" i="2"/>
  <c r="J97" i="2"/>
  <c r="J96" i="2"/>
  <c r="S86" i="2"/>
  <c r="S87" i="2"/>
  <c r="S88" i="2"/>
  <c r="S89" i="2"/>
  <c r="S90" i="2"/>
  <c r="S91" i="2"/>
  <c r="S92" i="2"/>
  <c r="S93" i="2"/>
  <c r="R93" i="2"/>
  <c r="Q93" i="2"/>
  <c r="P93" i="2"/>
  <c r="O93" i="2"/>
  <c r="N93" i="2"/>
  <c r="M93" i="2"/>
  <c r="L93" i="2"/>
  <c r="F86" i="2"/>
  <c r="F87" i="2"/>
  <c r="F88" i="2"/>
  <c r="F89" i="2"/>
  <c r="F90" i="2"/>
  <c r="F91" i="2"/>
  <c r="F92" i="2"/>
  <c r="F93" i="2"/>
  <c r="I86" i="2"/>
  <c r="I87" i="2"/>
  <c r="I88" i="2"/>
  <c r="I89" i="2"/>
  <c r="I90" i="2"/>
  <c r="I91" i="2"/>
  <c r="I92" i="2"/>
  <c r="I93" i="2"/>
  <c r="J93" i="2"/>
  <c r="H93" i="2"/>
  <c r="G93" i="2"/>
  <c r="E93" i="2"/>
  <c r="D93" i="2"/>
  <c r="J92" i="2"/>
  <c r="J91" i="2"/>
  <c r="J90" i="2"/>
  <c r="J89" i="2"/>
  <c r="J88" i="2"/>
  <c r="J87" i="2"/>
  <c r="J86" i="2"/>
  <c r="F224" i="2"/>
  <c r="I224" i="2"/>
  <c r="J224" i="2"/>
  <c r="F223" i="2"/>
  <c r="I223" i="2"/>
  <c r="J223" i="2"/>
  <c r="F222" i="2"/>
  <c r="I222" i="2"/>
  <c r="J222" i="2"/>
  <c r="F221" i="2"/>
  <c r="I221" i="2"/>
  <c r="J221" i="2"/>
  <c r="F220" i="2"/>
  <c r="I220" i="2"/>
  <c r="J220" i="2"/>
  <c r="F219" i="2"/>
  <c r="I219" i="2"/>
  <c r="J219" i="2"/>
  <c r="F218" i="2"/>
  <c r="I218" i="2"/>
  <c r="J218" i="2"/>
  <c r="F217" i="2"/>
  <c r="I217" i="2"/>
  <c r="J217" i="2"/>
  <c r="S209" i="2"/>
  <c r="S214" i="2" s="1"/>
  <c r="S210" i="2"/>
  <c r="S211" i="2"/>
  <c r="S212" i="2"/>
  <c r="S213" i="2"/>
  <c r="R214" i="2"/>
  <c r="Q214" i="2"/>
  <c r="P214" i="2"/>
  <c r="O214" i="2"/>
  <c r="N214" i="2"/>
  <c r="M214" i="2"/>
  <c r="L214" i="2"/>
  <c r="F209" i="2"/>
  <c r="F210" i="2"/>
  <c r="F211" i="2"/>
  <c r="F212" i="2"/>
  <c r="F213" i="2"/>
  <c r="F214" i="2"/>
  <c r="H209" i="2"/>
  <c r="I209" i="2"/>
  <c r="H210" i="2"/>
  <c r="I210" i="2"/>
  <c r="I211" i="2"/>
  <c r="I212" i="2"/>
  <c r="I213" i="2"/>
  <c r="I214" i="2"/>
  <c r="J214" i="2"/>
  <c r="H214" i="2"/>
  <c r="G214" i="2"/>
  <c r="E214" i="2"/>
  <c r="D214" i="2"/>
  <c r="J213" i="2"/>
  <c r="J212" i="2"/>
  <c r="J211" i="2"/>
  <c r="J210" i="2"/>
  <c r="J209" i="2"/>
  <c r="S199" i="2"/>
  <c r="S200" i="2"/>
  <c r="S201" i="2"/>
  <c r="S202" i="2"/>
  <c r="S203" i="2"/>
  <c r="S204" i="2"/>
  <c r="S205" i="2"/>
  <c r="R206" i="2"/>
  <c r="Q206" i="2"/>
  <c r="P206" i="2"/>
  <c r="O206" i="2"/>
  <c r="N206" i="2"/>
  <c r="M206" i="2"/>
  <c r="L206" i="2"/>
  <c r="S192" i="2" s="1"/>
  <c r="F199" i="2"/>
  <c r="F200" i="2"/>
  <c r="F201" i="2"/>
  <c r="F202" i="2"/>
  <c r="F203" i="2"/>
  <c r="F204" i="2"/>
  <c r="F205" i="2"/>
  <c r="F206" i="2"/>
  <c r="H199" i="2"/>
  <c r="I199" i="2"/>
  <c r="H200" i="2"/>
  <c r="I200" i="2"/>
  <c r="I201" i="2"/>
  <c r="I202" i="2"/>
  <c r="I203" i="2"/>
  <c r="I204" i="2"/>
  <c r="I205" i="2"/>
  <c r="I206" i="2"/>
  <c r="J206" i="2"/>
  <c r="H206" i="2"/>
  <c r="G206" i="2"/>
  <c r="E206" i="2"/>
  <c r="D206" i="2"/>
  <c r="J205" i="2"/>
  <c r="J204" i="2"/>
  <c r="J203" i="2"/>
  <c r="J202" i="2"/>
  <c r="J201" i="2"/>
  <c r="J200" i="2"/>
  <c r="J199" i="2"/>
  <c r="F262" i="2"/>
  <c r="I262" i="2"/>
  <c r="J262" i="2"/>
  <c r="F261" i="2"/>
  <c r="I261" i="2"/>
  <c r="J261" i="2"/>
  <c r="F260" i="2"/>
  <c r="I260" i="2"/>
  <c r="J260" i="2"/>
  <c r="F259" i="2"/>
  <c r="I259" i="2"/>
  <c r="J259" i="2"/>
  <c r="F258" i="2"/>
  <c r="I258" i="2"/>
  <c r="J258" i="2"/>
  <c r="F257" i="2"/>
  <c r="I257" i="2"/>
  <c r="J257" i="2"/>
  <c r="F256" i="2"/>
  <c r="I256" i="2"/>
  <c r="J256" i="2"/>
  <c r="F255" i="2"/>
  <c r="I255" i="2"/>
  <c r="J255" i="2"/>
  <c r="S247" i="2"/>
  <c r="S248" i="2"/>
  <c r="S249" i="2"/>
  <c r="S250" i="2"/>
  <c r="S251" i="2"/>
  <c r="S252" i="2"/>
  <c r="R252" i="2"/>
  <c r="Q252" i="2"/>
  <c r="P252" i="2"/>
  <c r="O252" i="2"/>
  <c r="N252" i="2"/>
  <c r="M252" i="2"/>
  <c r="L252" i="2"/>
  <c r="F247" i="2"/>
  <c r="F248" i="2"/>
  <c r="F249" i="2"/>
  <c r="F250" i="2"/>
  <c r="F251" i="2"/>
  <c r="F252" i="2"/>
  <c r="I247" i="2"/>
  <c r="I248" i="2"/>
  <c r="I249" i="2"/>
  <c r="I250" i="2"/>
  <c r="I251" i="2"/>
  <c r="I252" i="2"/>
  <c r="J252" i="2"/>
  <c r="H252" i="2"/>
  <c r="G252" i="2"/>
  <c r="E252" i="2"/>
  <c r="D252" i="2"/>
  <c r="J251" i="2"/>
  <c r="J250" i="2"/>
  <c r="J249" i="2"/>
  <c r="J248" i="2"/>
  <c r="J247" i="2"/>
  <c r="S237" i="2"/>
  <c r="S238" i="2"/>
  <c r="S239" i="2"/>
  <c r="S240" i="2"/>
  <c r="S241" i="2"/>
  <c r="S242" i="2"/>
  <c r="S243" i="2"/>
  <c r="S244" i="2"/>
  <c r="R244" i="2"/>
  <c r="Q244" i="2"/>
  <c r="P244" i="2"/>
  <c r="O244" i="2"/>
  <c r="N244" i="2"/>
  <c r="M244" i="2"/>
  <c r="L244" i="2"/>
  <c r="F237" i="2"/>
  <c r="F238" i="2"/>
  <c r="F239" i="2"/>
  <c r="F240" i="2"/>
  <c r="F241" i="2"/>
  <c r="F242" i="2"/>
  <c r="F243" i="2"/>
  <c r="F244" i="2"/>
  <c r="I237" i="2"/>
  <c r="I238" i="2"/>
  <c r="I239" i="2"/>
  <c r="I240" i="2"/>
  <c r="I241" i="2"/>
  <c r="I242" i="2"/>
  <c r="I243" i="2"/>
  <c r="I244" i="2"/>
  <c r="J244" i="2"/>
  <c r="H244" i="2"/>
  <c r="G244" i="2"/>
  <c r="E244" i="2"/>
  <c r="D244" i="2"/>
  <c r="J243" i="2"/>
  <c r="J242" i="2"/>
  <c r="J241" i="2"/>
  <c r="J240" i="2"/>
  <c r="J239" i="2"/>
  <c r="J238" i="2"/>
  <c r="J237" i="2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B78" i="2"/>
  <c r="B116" i="2"/>
  <c r="B153" i="2"/>
  <c r="B191" i="2"/>
  <c r="D2" i="3"/>
  <c r="D3" i="3"/>
  <c r="D4" i="3"/>
  <c r="D5" i="3"/>
  <c r="D6" i="3"/>
  <c r="D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U86" i="2"/>
  <c r="R78" i="2"/>
  <c r="R79" i="2"/>
  <c r="R80" i="2"/>
  <c r="I112" i="2"/>
  <c r="R81" i="2"/>
  <c r="U124" i="2"/>
  <c r="R116" i="2"/>
  <c r="I124" i="2"/>
  <c r="I125" i="2"/>
  <c r="I126" i="2"/>
  <c r="I127" i="2"/>
  <c r="I128" i="2"/>
  <c r="I129" i="2"/>
  <c r="I130" i="2"/>
  <c r="I131" i="2"/>
  <c r="R117" i="2"/>
  <c r="I134" i="2"/>
  <c r="I135" i="2"/>
  <c r="I136" i="2"/>
  <c r="I137" i="2"/>
  <c r="I138" i="2"/>
  <c r="I139" i="2"/>
  <c r="R118" i="2"/>
  <c r="I142" i="2"/>
  <c r="I143" i="2"/>
  <c r="I144" i="2"/>
  <c r="I145" i="2"/>
  <c r="I146" i="2"/>
  <c r="I147" i="2"/>
  <c r="I148" i="2"/>
  <c r="I149" i="2"/>
  <c r="I150" i="2"/>
  <c r="R119" i="2"/>
  <c r="R131" i="2"/>
  <c r="R139" i="2"/>
  <c r="U161" i="2"/>
  <c r="R153" i="2"/>
  <c r="R154" i="2"/>
  <c r="R155" i="2"/>
  <c r="I187" i="2"/>
  <c r="R156" i="2"/>
  <c r="U199" i="2"/>
  <c r="R191" i="2"/>
  <c r="R192" i="2"/>
  <c r="R193" i="2"/>
  <c r="I225" i="2"/>
  <c r="R194" i="2"/>
  <c r="B229" i="2"/>
  <c r="U237" i="2"/>
  <c r="R229" i="2"/>
  <c r="R230" i="2"/>
  <c r="R231" i="2"/>
  <c r="I263" i="2"/>
  <c r="R232" i="2"/>
  <c r="B266" i="2"/>
  <c r="U274" i="2"/>
  <c r="R266" i="2"/>
  <c r="I274" i="2"/>
  <c r="I275" i="2"/>
  <c r="I276" i="2"/>
  <c r="I277" i="2"/>
  <c r="I278" i="2"/>
  <c r="I279" i="2"/>
  <c r="I280" i="2"/>
  <c r="I281" i="2"/>
  <c r="R267" i="2"/>
  <c r="I284" i="2"/>
  <c r="I285" i="2"/>
  <c r="I286" i="2"/>
  <c r="I287" i="2"/>
  <c r="I288" i="2"/>
  <c r="I289" i="2"/>
  <c r="R268" i="2"/>
  <c r="I292" i="2"/>
  <c r="I293" i="2"/>
  <c r="I294" i="2"/>
  <c r="I295" i="2"/>
  <c r="I296" i="2"/>
  <c r="I297" i="2"/>
  <c r="I298" i="2"/>
  <c r="I299" i="2"/>
  <c r="I300" i="2"/>
  <c r="R269" i="2"/>
  <c r="R281" i="2"/>
  <c r="R289" i="2"/>
  <c r="B303" i="2"/>
  <c r="U311" i="2"/>
  <c r="R303" i="2"/>
  <c r="I311" i="2"/>
  <c r="I312" i="2"/>
  <c r="I313" i="2"/>
  <c r="I314" i="2"/>
  <c r="I315" i="2"/>
  <c r="I316" i="2"/>
  <c r="I317" i="2"/>
  <c r="I318" i="2"/>
  <c r="R304" i="2"/>
  <c r="I321" i="2"/>
  <c r="I322" i="2"/>
  <c r="I323" i="2"/>
  <c r="I324" i="2"/>
  <c r="I325" i="2"/>
  <c r="I326" i="2"/>
  <c r="R305" i="2"/>
  <c r="I329" i="2"/>
  <c r="I330" i="2"/>
  <c r="I331" i="2"/>
  <c r="I332" i="2"/>
  <c r="I333" i="2"/>
  <c r="I334" i="2"/>
  <c r="I335" i="2"/>
  <c r="I336" i="2"/>
  <c r="I337" i="2"/>
  <c r="R306" i="2"/>
  <c r="R318" i="2"/>
  <c r="R326" i="2"/>
  <c r="B340" i="2"/>
  <c r="U348" i="2"/>
  <c r="R340" i="2"/>
  <c r="I348" i="2"/>
  <c r="I349" i="2"/>
  <c r="I350" i="2"/>
  <c r="I351" i="2"/>
  <c r="I352" i="2"/>
  <c r="I353" i="2"/>
  <c r="I354" i="2"/>
  <c r="I355" i="2"/>
  <c r="R341" i="2"/>
  <c r="I358" i="2"/>
  <c r="I359" i="2"/>
  <c r="I360" i="2"/>
  <c r="I361" i="2"/>
  <c r="I362" i="2"/>
  <c r="I363" i="2"/>
  <c r="R342" i="2"/>
  <c r="I366" i="2"/>
  <c r="I367" i="2"/>
  <c r="I368" i="2"/>
  <c r="I369" i="2"/>
  <c r="I370" i="2"/>
  <c r="I371" i="2"/>
  <c r="I372" i="2"/>
  <c r="I373" i="2"/>
  <c r="I374" i="2"/>
  <c r="R343" i="2"/>
  <c r="R355" i="2"/>
  <c r="R363" i="2"/>
  <c r="B377" i="2"/>
  <c r="U385" i="2"/>
  <c r="R377" i="2"/>
  <c r="I385" i="2"/>
  <c r="I386" i="2"/>
  <c r="I387" i="2"/>
  <c r="I388" i="2"/>
  <c r="I389" i="2"/>
  <c r="I390" i="2"/>
  <c r="I391" i="2"/>
  <c r="I392" i="2"/>
  <c r="R378" i="2"/>
  <c r="I395" i="2"/>
  <c r="I396" i="2"/>
  <c r="I397" i="2"/>
  <c r="I398" i="2"/>
  <c r="I399" i="2"/>
  <c r="I400" i="2"/>
  <c r="R379" i="2"/>
  <c r="I403" i="2"/>
  <c r="I404" i="2"/>
  <c r="I405" i="2"/>
  <c r="I406" i="2"/>
  <c r="I407" i="2"/>
  <c r="I408" i="2"/>
  <c r="I409" i="2"/>
  <c r="I410" i="2"/>
  <c r="I411" i="2"/>
  <c r="R380" i="2"/>
  <c r="R392" i="2"/>
  <c r="R400" i="2"/>
  <c r="B414" i="2"/>
  <c r="U422" i="2"/>
  <c r="R414" i="2"/>
  <c r="I422" i="2"/>
  <c r="I423" i="2"/>
  <c r="I424" i="2"/>
  <c r="I425" i="2"/>
  <c r="I426" i="2"/>
  <c r="I427" i="2"/>
  <c r="I428" i="2"/>
  <c r="I429" i="2"/>
  <c r="R415" i="2"/>
  <c r="I432" i="2"/>
  <c r="I433" i="2"/>
  <c r="I434" i="2"/>
  <c r="I435" i="2"/>
  <c r="I436" i="2"/>
  <c r="I437" i="2"/>
  <c r="R416" i="2"/>
  <c r="I440" i="2"/>
  <c r="I441" i="2"/>
  <c r="I442" i="2"/>
  <c r="I443" i="2"/>
  <c r="I444" i="2"/>
  <c r="I445" i="2"/>
  <c r="I446" i="2"/>
  <c r="I447" i="2"/>
  <c r="I448" i="2"/>
  <c r="R417" i="2"/>
  <c r="R429" i="2"/>
  <c r="R437" i="2"/>
  <c r="B451" i="2"/>
  <c r="U459" i="2"/>
  <c r="R451" i="2"/>
  <c r="I459" i="2"/>
  <c r="I460" i="2"/>
  <c r="I461" i="2"/>
  <c r="I462" i="2"/>
  <c r="I463" i="2"/>
  <c r="I464" i="2"/>
  <c r="I465" i="2"/>
  <c r="I466" i="2"/>
  <c r="R452" i="2"/>
  <c r="I469" i="2"/>
  <c r="I470" i="2"/>
  <c r="I471" i="2"/>
  <c r="I472" i="2"/>
  <c r="I473" i="2"/>
  <c r="I474" i="2"/>
  <c r="R453" i="2"/>
  <c r="I477" i="2"/>
  <c r="I478" i="2"/>
  <c r="I479" i="2"/>
  <c r="I480" i="2"/>
  <c r="I481" i="2"/>
  <c r="I482" i="2"/>
  <c r="I483" i="2"/>
  <c r="I484" i="2"/>
  <c r="I485" i="2"/>
  <c r="R454" i="2"/>
  <c r="R466" i="2"/>
  <c r="R474" i="2"/>
  <c r="B488" i="2"/>
  <c r="U496" i="2"/>
  <c r="R488" i="2"/>
  <c r="I496" i="2"/>
  <c r="I497" i="2"/>
  <c r="I498" i="2"/>
  <c r="I499" i="2"/>
  <c r="I500" i="2"/>
  <c r="I501" i="2"/>
  <c r="I502" i="2"/>
  <c r="I503" i="2"/>
  <c r="R489" i="2"/>
  <c r="I506" i="2"/>
  <c r="I507" i="2"/>
  <c r="I508" i="2"/>
  <c r="I509" i="2"/>
  <c r="I510" i="2"/>
  <c r="I511" i="2"/>
  <c r="R490" i="2"/>
  <c r="I514" i="2"/>
  <c r="I515" i="2"/>
  <c r="I516" i="2"/>
  <c r="I517" i="2"/>
  <c r="I518" i="2"/>
  <c r="I519" i="2"/>
  <c r="I520" i="2"/>
  <c r="I521" i="2"/>
  <c r="I522" i="2"/>
  <c r="R491" i="2"/>
  <c r="R503" i="2"/>
  <c r="R511" i="2"/>
  <c r="B525" i="2"/>
  <c r="U533" i="2"/>
  <c r="R525" i="2"/>
  <c r="I533" i="2"/>
  <c r="I534" i="2"/>
  <c r="I535" i="2"/>
  <c r="I536" i="2"/>
  <c r="I537" i="2"/>
  <c r="I538" i="2"/>
  <c r="I539" i="2"/>
  <c r="I540" i="2"/>
  <c r="R526" i="2"/>
  <c r="I543" i="2"/>
  <c r="I544" i="2"/>
  <c r="I545" i="2"/>
  <c r="I546" i="2"/>
  <c r="I547" i="2"/>
  <c r="I548" i="2"/>
  <c r="R527" i="2"/>
  <c r="I551" i="2"/>
  <c r="I552" i="2"/>
  <c r="I553" i="2"/>
  <c r="I554" i="2"/>
  <c r="I555" i="2"/>
  <c r="I556" i="2"/>
  <c r="I557" i="2"/>
  <c r="I558" i="2"/>
  <c r="I559" i="2"/>
  <c r="R528" i="2"/>
  <c r="R540" i="2"/>
  <c r="R548" i="2"/>
  <c r="B562" i="2"/>
  <c r="U570" i="2"/>
  <c r="R562" i="2"/>
  <c r="I570" i="2"/>
  <c r="I571" i="2"/>
  <c r="I572" i="2"/>
  <c r="I573" i="2"/>
  <c r="I574" i="2"/>
  <c r="I575" i="2"/>
  <c r="I576" i="2"/>
  <c r="I577" i="2"/>
  <c r="R563" i="2"/>
  <c r="I580" i="2"/>
  <c r="I581" i="2"/>
  <c r="I582" i="2"/>
  <c r="I583" i="2"/>
  <c r="I584" i="2"/>
  <c r="I585" i="2"/>
  <c r="R564" i="2"/>
  <c r="I588" i="2"/>
  <c r="I589" i="2"/>
  <c r="I590" i="2"/>
  <c r="I591" i="2"/>
  <c r="I592" i="2"/>
  <c r="I593" i="2"/>
  <c r="I594" i="2"/>
  <c r="I595" i="2"/>
  <c r="I596" i="2"/>
  <c r="R565" i="2"/>
  <c r="R577" i="2"/>
  <c r="R585" i="2"/>
  <c r="B599" i="2"/>
  <c r="U607" i="2"/>
  <c r="R599" i="2"/>
  <c r="I607" i="2"/>
  <c r="I608" i="2"/>
  <c r="I609" i="2"/>
  <c r="I610" i="2"/>
  <c r="I611" i="2"/>
  <c r="I612" i="2"/>
  <c r="I613" i="2"/>
  <c r="I614" i="2"/>
  <c r="R600" i="2"/>
  <c r="I617" i="2"/>
  <c r="I618" i="2"/>
  <c r="I619" i="2"/>
  <c r="I620" i="2"/>
  <c r="I621" i="2"/>
  <c r="I622" i="2"/>
  <c r="R601" i="2"/>
  <c r="I625" i="2"/>
  <c r="I626" i="2"/>
  <c r="I627" i="2"/>
  <c r="I628" i="2"/>
  <c r="I629" i="2"/>
  <c r="I630" i="2"/>
  <c r="I631" i="2"/>
  <c r="I632" i="2"/>
  <c r="I633" i="2"/>
  <c r="R602" i="2"/>
  <c r="R614" i="2"/>
  <c r="R622" i="2"/>
  <c r="B636" i="2"/>
  <c r="U644" i="2"/>
  <c r="R636" i="2"/>
  <c r="I644" i="2"/>
  <c r="I645" i="2"/>
  <c r="I646" i="2"/>
  <c r="I647" i="2"/>
  <c r="I648" i="2"/>
  <c r="I649" i="2"/>
  <c r="I650" i="2"/>
  <c r="I651" i="2"/>
  <c r="R637" i="2"/>
  <c r="I654" i="2"/>
  <c r="I655" i="2"/>
  <c r="I656" i="2"/>
  <c r="I657" i="2"/>
  <c r="I658" i="2"/>
  <c r="I659" i="2"/>
  <c r="R638" i="2"/>
  <c r="I662" i="2"/>
  <c r="I663" i="2"/>
  <c r="I664" i="2"/>
  <c r="I665" i="2"/>
  <c r="I666" i="2"/>
  <c r="I667" i="2"/>
  <c r="I668" i="2"/>
  <c r="I669" i="2"/>
  <c r="I670" i="2"/>
  <c r="R639" i="2"/>
  <c r="R651" i="2"/>
  <c r="R659" i="2"/>
  <c r="B673" i="2"/>
  <c r="U681" i="2"/>
  <c r="R673" i="2"/>
  <c r="I681" i="2"/>
  <c r="I682" i="2"/>
  <c r="I683" i="2"/>
  <c r="I684" i="2"/>
  <c r="I685" i="2"/>
  <c r="I686" i="2"/>
  <c r="I687" i="2"/>
  <c r="I688" i="2"/>
  <c r="R674" i="2"/>
  <c r="I691" i="2"/>
  <c r="I692" i="2"/>
  <c r="I693" i="2"/>
  <c r="I694" i="2"/>
  <c r="I695" i="2"/>
  <c r="I696" i="2"/>
  <c r="R675" i="2"/>
  <c r="I699" i="2"/>
  <c r="I700" i="2"/>
  <c r="I701" i="2"/>
  <c r="I702" i="2"/>
  <c r="I703" i="2"/>
  <c r="I704" i="2"/>
  <c r="I705" i="2"/>
  <c r="I706" i="2"/>
  <c r="I707" i="2"/>
  <c r="R676" i="2"/>
  <c r="R688" i="2"/>
  <c r="R696" i="2"/>
  <c r="B710" i="2"/>
  <c r="U718" i="2"/>
  <c r="R710" i="2"/>
  <c r="I718" i="2"/>
  <c r="I719" i="2"/>
  <c r="I720" i="2"/>
  <c r="I721" i="2"/>
  <c r="I722" i="2"/>
  <c r="I723" i="2"/>
  <c r="I724" i="2"/>
  <c r="I725" i="2"/>
  <c r="R711" i="2"/>
  <c r="I728" i="2"/>
  <c r="I729" i="2"/>
  <c r="I730" i="2"/>
  <c r="I731" i="2"/>
  <c r="I732" i="2"/>
  <c r="I733" i="2"/>
  <c r="R712" i="2"/>
  <c r="I736" i="2"/>
  <c r="I737" i="2"/>
  <c r="I738" i="2"/>
  <c r="I739" i="2"/>
  <c r="I740" i="2"/>
  <c r="I741" i="2"/>
  <c r="I742" i="2"/>
  <c r="I743" i="2"/>
  <c r="I744" i="2"/>
  <c r="R713" i="2"/>
  <c r="R725" i="2"/>
  <c r="R733" i="2"/>
  <c r="B748" i="2"/>
  <c r="U756" i="2"/>
  <c r="R748" i="2"/>
  <c r="I756" i="2"/>
  <c r="I757" i="2"/>
  <c r="I758" i="2"/>
  <c r="I759" i="2"/>
  <c r="I760" i="2"/>
  <c r="I761" i="2"/>
  <c r="I762" i="2"/>
  <c r="I763" i="2"/>
  <c r="R749" i="2"/>
  <c r="I766" i="2"/>
  <c r="I767" i="2"/>
  <c r="I768" i="2"/>
  <c r="I769" i="2"/>
  <c r="I770" i="2"/>
  <c r="I771" i="2"/>
  <c r="R750" i="2"/>
  <c r="I774" i="2"/>
  <c r="I775" i="2"/>
  <c r="I776" i="2"/>
  <c r="I777" i="2"/>
  <c r="I778" i="2"/>
  <c r="I779" i="2"/>
  <c r="I780" i="2"/>
  <c r="I781" i="2"/>
  <c r="I782" i="2"/>
  <c r="R751" i="2"/>
  <c r="R763" i="2"/>
  <c r="R771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S25" i="2" s="1"/>
  <c r="R24" i="2"/>
  <c r="Q24" i="2"/>
  <c r="P24" i="2"/>
  <c r="O24" i="2"/>
  <c r="N24" i="2"/>
  <c r="M24" i="2"/>
  <c r="L24" i="2"/>
  <c r="S24" i="2" s="1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E26" i="2"/>
  <c r="D26" i="2"/>
  <c r="E25" i="2"/>
  <c r="D25" i="2"/>
  <c r="E24" i="2"/>
  <c r="D24" i="2"/>
  <c r="E23" i="2"/>
  <c r="D23" i="2"/>
  <c r="E22" i="2"/>
  <c r="D22" i="2"/>
  <c r="B10" i="3"/>
  <c r="W761" i="2" s="1"/>
  <c r="B16" i="3"/>
  <c r="B8" i="3"/>
  <c r="V724" i="2" s="1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F774" i="2"/>
  <c r="F775" i="2"/>
  <c r="F776" i="2"/>
  <c r="F777" i="2"/>
  <c r="F778" i="2"/>
  <c r="F779" i="2"/>
  <c r="F780" i="2"/>
  <c r="F781" i="2"/>
  <c r="F782" i="2"/>
  <c r="J782" i="2"/>
  <c r="J781" i="2"/>
  <c r="J780" i="2"/>
  <c r="J779" i="2"/>
  <c r="J778" i="2"/>
  <c r="J777" i="2"/>
  <c r="J776" i="2"/>
  <c r="J775" i="2"/>
  <c r="J774" i="2"/>
  <c r="F766" i="2"/>
  <c r="F767" i="2"/>
  <c r="F768" i="2"/>
  <c r="F769" i="2"/>
  <c r="F770" i="2"/>
  <c r="F771" i="2"/>
  <c r="J771" i="2"/>
  <c r="J770" i="2"/>
  <c r="J769" i="2"/>
  <c r="J768" i="2"/>
  <c r="J767" i="2"/>
  <c r="J766" i="2"/>
  <c r="F756" i="2"/>
  <c r="F757" i="2"/>
  <c r="F758" i="2"/>
  <c r="F759" i="2"/>
  <c r="F760" i="2"/>
  <c r="F761" i="2"/>
  <c r="F762" i="2"/>
  <c r="F763" i="2"/>
  <c r="J763" i="2"/>
  <c r="J762" i="2"/>
  <c r="J761" i="2"/>
  <c r="J760" i="2"/>
  <c r="J759" i="2"/>
  <c r="J758" i="2"/>
  <c r="J757" i="2"/>
  <c r="J756" i="2"/>
  <c r="F736" i="2"/>
  <c r="F737" i="2"/>
  <c r="F738" i="2"/>
  <c r="F739" i="2"/>
  <c r="F740" i="2"/>
  <c r="F741" i="2"/>
  <c r="F742" i="2"/>
  <c r="F743" i="2"/>
  <c r="F744" i="2"/>
  <c r="J744" i="2"/>
  <c r="J743" i="2"/>
  <c r="J742" i="2"/>
  <c r="J741" i="2"/>
  <c r="J740" i="2"/>
  <c r="J739" i="2"/>
  <c r="J738" i="2"/>
  <c r="J737" i="2"/>
  <c r="J736" i="2"/>
  <c r="F728" i="2"/>
  <c r="F729" i="2"/>
  <c r="F730" i="2"/>
  <c r="F731" i="2"/>
  <c r="F732" i="2"/>
  <c r="F733" i="2"/>
  <c r="J733" i="2"/>
  <c r="J732" i="2"/>
  <c r="J731" i="2"/>
  <c r="J730" i="2"/>
  <c r="J729" i="2"/>
  <c r="J728" i="2"/>
  <c r="F718" i="2"/>
  <c r="F719" i="2"/>
  <c r="F720" i="2"/>
  <c r="F721" i="2"/>
  <c r="F722" i="2"/>
  <c r="F723" i="2"/>
  <c r="F724" i="2"/>
  <c r="F725" i="2"/>
  <c r="J725" i="2"/>
  <c r="J724" i="2"/>
  <c r="J723" i="2"/>
  <c r="J722" i="2"/>
  <c r="J721" i="2"/>
  <c r="J720" i="2"/>
  <c r="J719" i="2"/>
  <c r="J718" i="2"/>
  <c r="F699" i="2"/>
  <c r="F700" i="2"/>
  <c r="F701" i="2"/>
  <c r="F702" i="2"/>
  <c r="F703" i="2"/>
  <c r="F704" i="2"/>
  <c r="F705" i="2"/>
  <c r="F706" i="2"/>
  <c r="F707" i="2"/>
  <c r="J707" i="2"/>
  <c r="J706" i="2"/>
  <c r="J705" i="2"/>
  <c r="J704" i="2"/>
  <c r="J703" i="2"/>
  <c r="J702" i="2"/>
  <c r="J701" i="2"/>
  <c r="J700" i="2"/>
  <c r="J699" i="2"/>
  <c r="F691" i="2"/>
  <c r="F692" i="2"/>
  <c r="F693" i="2"/>
  <c r="F694" i="2"/>
  <c r="F695" i="2"/>
  <c r="F696" i="2"/>
  <c r="J696" i="2"/>
  <c r="J695" i="2"/>
  <c r="J694" i="2"/>
  <c r="J693" i="2"/>
  <c r="J692" i="2"/>
  <c r="J691" i="2"/>
  <c r="F681" i="2"/>
  <c r="F682" i="2"/>
  <c r="F683" i="2"/>
  <c r="F684" i="2"/>
  <c r="F685" i="2"/>
  <c r="F686" i="2"/>
  <c r="F687" i="2"/>
  <c r="F688" i="2"/>
  <c r="J688" i="2"/>
  <c r="J687" i="2"/>
  <c r="J686" i="2"/>
  <c r="J685" i="2"/>
  <c r="J684" i="2"/>
  <c r="J683" i="2"/>
  <c r="J682" i="2"/>
  <c r="J681" i="2"/>
  <c r="F662" i="2"/>
  <c r="F663" i="2"/>
  <c r="F664" i="2"/>
  <c r="F665" i="2"/>
  <c r="F666" i="2"/>
  <c r="F667" i="2"/>
  <c r="F668" i="2"/>
  <c r="F669" i="2"/>
  <c r="F670" i="2"/>
  <c r="J670" i="2"/>
  <c r="J669" i="2"/>
  <c r="J668" i="2"/>
  <c r="J667" i="2"/>
  <c r="J666" i="2"/>
  <c r="J665" i="2"/>
  <c r="J664" i="2"/>
  <c r="J663" i="2"/>
  <c r="J662" i="2"/>
  <c r="F654" i="2"/>
  <c r="F655" i="2"/>
  <c r="F656" i="2"/>
  <c r="F657" i="2"/>
  <c r="F658" i="2"/>
  <c r="F659" i="2"/>
  <c r="J659" i="2"/>
  <c r="J658" i="2"/>
  <c r="J657" i="2"/>
  <c r="J656" i="2"/>
  <c r="J655" i="2"/>
  <c r="J654" i="2"/>
  <c r="F644" i="2"/>
  <c r="F645" i="2"/>
  <c r="F646" i="2"/>
  <c r="F647" i="2"/>
  <c r="F648" i="2"/>
  <c r="F649" i="2"/>
  <c r="F650" i="2"/>
  <c r="F651" i="2"/>
  <c r="J651" i="2"/>
  <c r="J650" i="2"/>
  <c r="J649" i="2"/>
  <c r="J648" i="2"/>
  <c r="J647" i="2"/>
  <c r="J646" i="2"/>
  <c r="J645" i="2"/>
  <c r="J644" i="2"/>
  <c r="F625" i="2"/>
  <c r="F626" i="2"/>
  <c r="F627" i="2"/>
  <c r="F628" i="2"/>
  <c r="F629" i="2"/>
  <c r="F630" i="2"/>
  <c r="F631" i="2"/>
  <c r="F632" i="2"/>
  <c r="F633" i="2"/>
  <c r="J633" i="2"/>
  <c r="J632" i="2"/>
  <c r="J631" i="2"/>
  <c r="J630" i="2"/>
  <c r="J629" i="2"/>
  <c r="J628" i="2"/>
  <c r="J627" i="2"/>
  <c r="J626" i="2"/>
  <c r="J625" i="2"/>
  <c r="F617" i="2"/>
  <c r="F618" i="2"/>
  <c r="F619" i="2"/>
  <c r="F620" i="2"/>
  <c r="F621" i="2"/>
  <c r="F622" i="2"/>
  <c r="J622" i="2"/>
  <c r="J621" i="2"/>
  <c r="J620" i="2"/>
  <c r="J619" i="2"/>
  <c r="J618" i="2"/>
  <c r="J617" i="2"/>
  <c r="F607" i="2"/>
  <c r="F608" i="2"/>
  <c r="F609" i="2"/>
  <c r="F610" i="2"/>
  <c r="F611" i="2"/>
  <c r="F612" i="2"/>
  <c r="F613" i="2"/>
  <c r="F614" i="2"/>
  <c r="J614" i="2"/>
  <c r="J613" i="2"/>
  <c r="J612" i="2"/>
  <c r="J611" i="2"/>
  <c r="J610" i="2"/>
  <c r="J609" i="2"/>
  <c r="J608" i="2"/>
  <c r="J607" i="2"/>
  <c r="F588" i="2"/>
  <c r="F589" i="2"/>
  <c r="F590" i="2"/>
  <c r="F591" i="2"/>
  <c r="F592" i="2"/>
  <c r="F593" i="2"/>
  <c r="F594" i="2"/>
  <c r="F595" i="2"/>
  <c r="F596" i="2"/>
  <c r="J596" i="2"/>
  <c r="J595" i="2"/>
  <c r="J594" i="2"/>
  <c r="J593" i="2"/>
  <c r="J592" i="2"/>
  <c r="J591" i="2"/>
  <c r="J590" i="2"/>
  <c r="J589" i="2"/>
  <c r="J588" i="2"/>
  <c r="F580" i="2"/>
  <c r="F581" i="2"/>
  <c r="F582" i="2"/>
  <c r="F583" i="2"/>
  <c r="F584" i="2"/>
  <c r="F585" i="2"/>
  <c r="J585" i="2"/>
  <c r="J584" i="2"/>
  <c r="J583" i="2"/>
  <c r="J582" i="2"/>
  <c r="J581" i="2"/>
  <c r="J580" i="2"/>
  <c r="F570" i="2"/>
  <c r="F571" i="2"/>
  <c r="F572" i="2"/>
  <c r="F573" i="2"/>
  <c r="F574" i="2"/>
  <c r="F575" i="2"/>
  <c r="F576" i="2"/>
  <c r="F577" i="2"/>
  <c r="J577" i="2"/>
  <c r="J576" i="2"/>
  <c r="J575" i="2"/>
  <c r="J574" i="2"/>
  <c r="J573" i="2"/>
  <c r="J572" i="2"/>
  <c r="J571" i="2"/>
  <c r="J570" i="2"/>
  <c r="F551" i="2"/>
  <c r="F552" i="2"/>
  <c r="F553" i="2"/>
  <c r="F554" i="2"/>
  <c r="F555" i="2"/>
  <c r="F556" i="2"/>
  <c r="F557" i="2"/>
  <c r="F558" i="2"/>
  <c r="F559" i="2"/>
  <c r="J559" i="2"/>
  <c r="J558" i="2"/>
  <c r="J557" i="2"/>
  <c r="J556" i="2"/>
  <c r="J555" i="2"/>
  <c r="J554" i="2"/>
  <c r="J553" i="2"/>
  <c r="J552" i="2"/>
  <c r="J551" i="2"/>
  <c r="F543" i="2"/>
  <c r="F544" i="2"/>
  <c r="F545" i="2"/>
  <c r="F546" i="2"/>
  <c r="F547" i="2"/>
  <c r="F548" i="2"/>
  <c r="J548" i="2"/>
  <c r="J547" i="2"/>
  <c r="J546" i="2"/>
  <c r="J545" i="2"/>
  <c r="J544" i="2"/>
  <c r="J543" i="2"/>
  <c r="F533" i="2"/>
  <c r="F534" i="2"/>
  <c r="F535" i="2"/>
  <c r="F536" i="2"/>
  <c r="F537" i="2"/>
  <c r="F538" i="2"/>
  <c r="F539" i="2"/>
  <c r="F540" i="2"/>
  <c r="J540" i="2"/>
  <c r="J539" i="2"/>
  <c r="J538" i="2"/>
  <c r="J537" i="2"/>
  <c r="J536" i="2"/>
  <c r="J535" i="2"/>
  <c r="J534" i="2"/>
  <c r="J533" i="2"/>
  <c r="F514" i="2"/>
  <c r="F515" i="2"/>
  <c r="F516" i="2"/>
  <c r="F517" i="2"/>
  <c r="F518" i="2"/>
  <c r="F519" i="2"/>
  <c r="F520" i="2"/>
  <c r="F521" i="2"/>
  <c r="F522" i="2"/>
  <c r="J522" i="2"/>
  <c r="J521" i="2"/>
  <c r="J520" i="2"/>
  <c r="J519" i="2"/>
  <c r="J518" i="2"/>
  <c r="J517" i="2"/>
  <c r="J516" i="2"/>
  <c r="J515" i="2"/>
  <c r="J514" i="2"/>
  <c r="F506" i="2"/>
  <c r="F507" i="2"/>
  <c r="F508" i="2"/>
  <c r="F509" i="2"/>
  <c r="F510" i="2"/>
  <c r="F511" i="2"/>
  <c r="J511" i="2"/>
  <c r="J510" i="2"/>
  <c r="J509" i="2"/>
  <c r="J508" i="2"/>
  <c r="J507" i="2"/>
  <c r="J506" i="2"/>
  <c r="F496" i="2"/>
  <c r="F497" i="2"/>
  <c r="F498" i="2"/>
  <c r="F499" i="2"/>
  <c r="F500" i="2"/>
  <c r="F501" i="2"/>
  <c r="F502" i="2"/>
  <c r="F503" i="2"/>
  <c r="J503" i="2"/>
  <c r="J502" i="2"/>
  <c r="J501" i="2"/>
  <c r="J500" i="2"/>
  <c r="J499" i="2"/>
  <c r="J498" i="2"/>
  <c r="J497" i="2"/>
  <c r="J496" i="2"/>
  <c r="F477" i="2"/>
  <c r="F478" i="2"/>
  <c r="F479" i="2"/>
  <c r="F480" i="2"/>
  <c r="F481" i="2"/>
  <c r="F482" i="2"/>
  <c r="F483" i="2"/>
  <c r="F484" i="2"/>
  <c r="F485" i="2"/>
  <c r="J485" i="2"/>
  <c r="J484" i="2"/>
  <c r="J483" i="2"/>
  <c r="J482" i="2"/>
  <c r="J481" i="2"/>
  <c r="J480" i="2"/>
  <c r="J479" i="2"/>
  <c r="J478" i="2"/>
  <c r="J477" i="2"/>
  <c r="F469" i="2"/>
  <c r="F470" i="2"/>
  <c r="F471" i="2"/>
  <c r="F472" i="2"/>
  <c r="F473" i="2"/>
  <c r="F474" i="2"/>
  <c r="J474" i="2"/>
  <c r="J473" i="2"/>
  <c r="J472" i="2"/>
  <c r="J471" i="2"/>
  <c r="J470" i="2"/>
  <c r="J469" i="2"/>
  <c r="F459" i="2"/>
  <c r="F460" i="2"/>
  <c r="F461" i="2"/>
  <c r="F462" i="2"/>
  <c r="F463" i="2"/>
  <c r="F464" i="2"/>
  <c r="F465" i="2"/>
  <c r="F466" i="2"/>
  <c r="J466" i="2"/>
  <c r="J465" i="2"/>
  <c r="J464" i="2"/>
  <c r="J463" i="2"/>
  <c r="J462" i="2"/>
  <c r="J461" i="2"/>
  <c r="J460" i="2"/>
  <c r="J459" i="2"/>
  <c r="F440" i="2"/>
  <c r="F441" i="2"/>
  <c r="F442" i="2"/>
  <c r="F443" i="2"/>
  <c r="F444" i="2"/>
  <c r="F445" i="2"/>
  <c r="F446" i="2"/>
  <c r="F447" i="2"/>
  <c r="F448" i="2"/>
  <c r="J448" i="2"/>
  <c r="J447" i="2"/>
  <c r="J446" i="2"/>
  <c r="J445" i="2"/>
  <c r="J444" i="2"/>
  <c r="J443" i="2"/>
  <c r="J442" i="2"/>
  <c r="J441" i="2"/>
  <c r="J440" i="2"/>
  <c r="F432" i="2"/>
  <c r="F433" i="2"/>
  <c r="F434" i="2"/>
  <c r="F435" i="2"/>
  <c r="F436" i="2"/>
  <c r="F437" i="2"/>
  <c r="J437" i="2"/>
  <c r="J436" i="2"/>
  <c r="J435" i="2"/>
  <c r="J434" i="2"/>
  <c r="J433" i="2"/>
  <c r="J432" i="2"/>
  <c r="F422" i="2"/>
  <c r="F423" i="2"/>
  <c r="F424" i="2"/>
  <c r="F425" i="2"/>
  <c r="F426" i="2"/>
  <c r="F427" i="2"/>
  <c r="F428" i="2"/>
  <c r="F429" i="2"/>
  <c r="J429" i="2"/>
  <c r="J428" i="2"/>
  <c r="J427" i="2"/>
  <c r="J426" i="2"/>
  <c r="J425" i="2"/>
  <c r="J424" i="2"/>
  <c r="J423" i="2"/>
  <c r="J422" i="2"/>
  <c r="F403" i="2"/>
  <c r="F404" i="2"/>
  <c r="F405" i="2"/>
  <c r="F406" i="2"/>
  <c r="F407" i="2"/>
  <c r="F408" i="2"/>
  <c r="F409" i="2"/>
  <c r="F410" i="2"/>
  <c r="F411" i="2"/>
  <c r="J411" i="2"/>
  <c r="J410" i="2"/>
  <c r="J409" i="2"/>
  <c r="J408" i="2"/>
  <c r="J407" i="2"/>
  <c r="J406" i="2"/>
  <c r="J405" i="2"/>
  <c r="J404" i="2"/>
  <c r="J403" i="2"/>
  <c r="F395" i="2"/>
  <c r="F396" i="2"/>
  <c r="F397" i="2"/>
  <c r="F398" i="2"/>
  <c r="F399" i="2"/>
  <c r="F400" i="2"/>
  <c r="J400" i="2"/>
  <c r="J399" i="2"/>
  <c r="J398" i="2"/>
  <c r="J397" i="2"/>
  <c r="J396" i="2"/>
  <c r="J395" i="2"/>
  <c r="F385" i="2"/>
  <c r="F386" i="2"/>
  <c r="F387" i="2"/>
  <c r="F388" i="2"/>
  <c r="F389" i="2"/>
  <c r="F390" i="2"/>
  <c r="F391" i="2"/>
  <c r="F392" i="2"/>
  <c r="J392" i="2"/>
  <c r="J391" i="2"/>
  <c r="J390" i="2"/>
  <c r="J389" i="2"/>
  <c r="J388" i="2"/>
  <c r="J387" i="2"/>
  <c r="J386" i="2"/>
  <c r="J385" i="2"/>
  <c r="F366" i="2"/>
  <c r="F367" i="2"/>
  <c r="F368" i="2"/>
  <c r="F369" i="2"/>
  <c r="F370" i="2"/>
  <c r="F371" i="2"/>
  <c r="F372" i="2"/>
  <c r="F373" i="2"/>
  <c r="F374" i="2"/>
  <c r="J374" i="2"/>
  <c r="J373" i="2"/>
  <c r="J372" i="2"/>
  <c r="J371" i="2"/>
  <c r="J370" i="2"/>
  <c r="J369" i="2"/>
  <c r="J368" i="2"/>
  <c r="J367" i="2"/>
  <c r="J366" i="2"/>
  <c r="F358" i="2"/>
  <c r="F359" i="2"/>
  <c r="F360" i="2"/>
  <c r="F361" i="2"/>
  <c r="F362" i="2"/>
  <c r="F363" i="2"/>
  <c r="J363" i="2"/>
  <c r="J362" i="2"/>
  <c r="J361" i="2"/>
  <c r="J360" i="2"/>
  <c r="J359" i="2"/>
  <c r="J358" i="2"/>
  <c r="F348" i="2"/>
  <c r="F349" i="2"/>
  <c r="F350" i="2"/>
  <c r="F351" i="2"/>
  <c r="F352" i="2"/>
  <c r="F353" i="2"/>
  <c r="F354" i="2"/>
  <c r="F355" i="2"/>
  <c r="J355" i="2"/>
  <c r="J354" i="2"/>
  <c r="J353" i="2"/>
  <c r="J352" i="2"/>
  <c r="J351" i="2"/>
  <c r="J350" i="2"/>
  <c r="J349" i="2"/>
  <c r="J348" i="2"/>
  <c r="F329" i="2"/>
  <c r="F330" i="2"/>
  <c r="F331" i="2"/>
  <c r="F332" i="2"/>
  <c r="F333" i="2"/>
  <c r="F334" i="2"/>
  <c r="F335" i="2"/>
  <c r="F336" i="2"/>
  <c r="F337" i="2"/>
  <c r="J337" i="2"/>
  <c r="J336" i="2"/>
  <c r="J335" i="2"/>
  <c r="J334" i="2"/>
  <c r="J333" i="2"/>
  <c r="J332" i="2"/>
  <c r="J331" i="2"/>
  <c r="J330" i="2"/>
  <c r="J329" i="2"/>
  <c r="F321" i="2"/>
  <c r="F322" i="2"/>
  <c r="F323" i="2"/>
  <c r="F324" i="2"/>
  <c r="F325" i="2"/>
  <c r="F326" i="2"/>
  <c r="J326" i="2"/>
  <c r="J325" i="2"/>
  <c r="J324" i="2"/>
  <c r="J323" i="2"/>
  <c r="J322" i="2"/>
  <c r="J321" i="2"/>
  <c r="F311" i="2"/>
  <c r="F312" i="2"/>
  <c r="F313" i="2"/>
  <c r="F314" i="2"/>
  <c r="F315" i="2"/>
  <c r="F316" i="2"/>
  <c r="F317" i="2"/>
  <c r="F318" i="2"/>
  <c r="J318" i="2"/>
  <c r="J317" i="2"/>
  <c r="J316" i="2"/>
  <c r="J315" i="2"/>
  <c r="J314" i="2"/>
  <c r="J313" i="2"/>
  <c r="J312" i="2"/>
  <c r="J311" i="2"/>
  <c r="F292" i="2"/>
  <c r="F293" i="2"/>
  <c r="F294" i="2"/>
  <c r="F295" i="2"/>
  <c r="F296" i="2"/>
  <c r="F297" i="2"/>
  <c r="F298" i="2"/>
  <c r="F299" i="2"/>
  <c r="F300" i="2"/>
  <c r="J300" i="2"/>
  <c r="J299" i="2"/>
  <c r="J298" i="2"/>
  <c r="J297" i="2"/>
  <c r="J296" i="2"/>
  <c r="J295" i="2"/>
  <c r="J294" i="2"/>
  <c r="J293" i="2"/>
  <c r="J292" i="2"/>
  <c r="F284" i="2"/>
  <c r="F285" i="2"/>
  <c r="F286" i="2"/>
  <c r="F287" i="2"/>
  <c r="F288" i="2"/>
  <c r="F289" i="2"/>
  <c r="J289" i="2"/>
  <c r="J288" i="2"/>
  <c r="J287" i="2"/>
  <c r="J286" i="2"/>
  <c r="J285" i="2"/>
  <c r="J284" i="2"/>
  <c r="F274" i="2"/>
  <c r="F275" i="2"/>
  <c r="F276" i="2"/>
  <c r="F277" i="2"/>
  <c r="F278" i="2"/>
  <c r="F279" i="2"/>
  <c r="F280" i="2"/>
  <c r="F281" i="2"/>
  <c r="J281" i="2"/>
  <c r="J280" i="2"/>
  <c r="J279" i="2"/>
  <c r="J278" i="2"/>
  <c r="J277" i="2"/>
  <c r="J276" i="2"/>
  <c r="J275" i="2"/>
  <c r="J274" i="2"/>
  <c r="F263" i="2"/>
  <c r="J263" i="2"/>
  <c r="F225" i="2"/>
  <c r="J225" i="2"/>
  <c r="F187" i="2"/>
  <c r="J187" i="2" s="1"/>
  <c r="F142" i="2"/>
  <c r="F143" i="2"/>
  <c r="F144" i="2"/>
  <c r="F145" i="2"/>
  <c r="F146" i="2"/>
  <c r="F147" i="2"/>
  <c r="F148" i="2"/>
  <c r="F149" i="2"/>
  <c r="F150" i="2"/>
  <c r="J150" i="2"/>
  <c r="J149" i="2"/>
  <c r="J148" i="2"/>
  <c r="J147" i="2"/>
  <c r="J146" i="2"/>
  <c r="J145" i="2"/>
  <c r="J144" i="2"/>
  <c r="J143" i="2"/>
  <c r="J142" i="2"/>
  <c r="F134" i="2"/>
  <c r="F135" i="2"/>
  <c r="F136" i="2"/>
  <c r="F137" i="2"/>
  <c r="F138" i="2"/>
  <c r="F139" i="2"/>
  <c r="J139" i="2"/>
  <c r="J138" i="2"/>
  <c r="J137" i="2"/>
  <c r="J136" i="2"/>
  <c r="J135" i="2"/>
  <c r="J134" i="2"/>
  <c r="F124" i="2"/>
  <c r="F125" i="2"/>
  <c r="F126" i="2"/>
  <c r="F127" i="2"/>
  <c r="F128" i="2"/>
  <c r="F129" i="2"/>
  <c r="F130" i="2"/>
  <c r="F131" i="2"/>
  <c r="J131" i="2"/>
  <c r="J130" i="2"/>
  <c r="J129" i="2"/>
  <c r="J128" i="2"/>
  <c r="J127" i="2"/>
  <c r="J126" i="2"/>
  <c r="J125" i="2"/>
  <c r="J124" i="2"/>
  <c r="F112" i="2"/>
  <c r="J112" i="2"/>
  <c r="F75" i="2"/>
  <c r="I75" i="2"/>
  <c r="J75" i="2"/>
  <c r="B41" i="2"/>
  <c r="U49" i="2"/>
  <c r="R41" i="2"/>
  <c r="R44" i="2"/>
  <c r="Q41" i="2"/>
  <c r="Q44" i="2"/>
  <c r="S41" i="2"/>
  <c r="S43" i="2"/>
  <c r="R43" i="2"/>
  <c r="Q43" i="2"/>
  <c r="S42" i="2"/>
  <c r="R42" i="2"/>
  <c r="Q42" i="2"/>
  <c r="Q488" i="2"/>
  <c r="Q491" i="2"/>
  <c r="S488" i="2"/>
  <c r="L511" i="2"/>
  <c r="S490" i="2"/>
  <c r="Q490" i="2"/>
  <c r="L503" i="2"/>
  <c r="S489" i="2"/>
  <c r="Q489" i="2"/>
  <c r="Q451" i="2"/>
  <c r="Q454" i="2"/>
  <c r="S451" i="2"/>
  <c r="L474" i="2"/>
  <c r="S453" i="2"/>
  <c r="Q453" i="2"/>
  <c r="L466" i="2"/>
  <c r="S452" i="2"/>
  <c r="Q452" i="2"/>
  <c r="Q414" i="2"/>
  <c r="Q417" i="2"/>
  <c r="S414" i="2"/>
  <c r="L437" i="2"/>
  <c r="S416" i="2"/>
  <c r="Q416" i="2"/>
  <c r="L429" i="2"/>
  <c r="S415" i="2"/>
  <c r="Q415" i="2"/>
  <c r="Q377" i="2"/>
  <c r="Q380" i="2"/>
  <c r="S377" i="2"/>
  <c r="L400" i="2"/>
  <c r="S379" i="2"/>
  <c r="Q379" i="2"/>
  <c r="L392" i="2"/>
  <c r="S378" i="2"/>
  <c r="Q378" i="2"/>
  <c r="Q340" i="2"/>
  <c r="Q343" i="2"/>
  <c r="S340" i="2"/>
  <c r="L363" i="2"/>
  <c r="S342" i="2"/>
  <c r="Q342" i="2"/>
  <c r="L355" i="2"/>
  <c r="S341" i="2"/>
  <c r="Q341" i="2"/>
  <c r="Q303" i="2"/>
  <c r="Q306" i="2"/>
  <c r="S303" i="2"/>
  <c r="L326" i="2"/>
  <c r="S305" i="2"/>
  <c r="Q305" i="2"/>
  <c r="L318" i="2"/>
  <c r="S304" i="2"/>
  <c r="Q304" i="2"/>
  <c r="Q266" i="2"/>
  <c r="Q269" i="2"/>
  <c r="S266" i="2"/>
  <c r="L289" i="2"/>
  <c r="S268" i="2"/>
  <c r="Q268" i="2"/>
  <c r="L281" i="2"/>
  <c r="S267" i="2"/>
  <c r="Q267" i="2"/>
  <c r="Q229" i="2"/>
  <c r="Q232" i="2"/>
  <c r="S229" i="2"/>
  <c r="S231" i="2"/>
  <c r="Q231" i="2"/>
  <c r="S230" i="2"/>
  <c r="Q230" i="2"/>
  <c r="Q191" i="2"/>
  <c r="Q194" i="2"/>
  <c r="S191" i="2"/>
  <c r="S193" i="2"/>
  <c r="Q193" i="2"/>
  <c r="Q192" i="2"/>
  <c r="Q153" i="2"/>
  <c r="Q156" i="2"/>
  <c r="S153" i="2"/>
  <c r="S155" i="2"/>
  <c r="Q155" i="2"/>
  <c r="S154" i="2"/>
  <c r="Q154" i="2"/>
  <c r="Q116" i="2"/>
  <c r="Q119" i="2"/>
  <c r="S116" i="2"/>
  <c r="L139" i="2"/>
  <c r="S118" i="2"/>
  <c r="Q118" i="2"/>
  <c r="L131" i="2"/>
  <c r="S117" i="2"/>
  <c r="Q117" i="2"/>
  <c r="Q78" i="2"/>
  <c r="Q81" i="2"/>
  <c r="S78" i="2"/>
  <c r="S80" i="2"/>
  <c r="Q80" i="2"/>
  <c r="S79" i="2"/>
  <c r="Q79" i="2"/>
  <c r="Q525" i="2"/>
  <c r="Q528" i="2"/>
  <c r="S525" i="2"/>
  <c r="L548" i="2"/>
  <c r="S527" i="2"/>
  <c r="Q527" i="2"/>
  <c r="L540" i="2"/>
  <c r="S526" i="2"/>
  <c r="Q526" i="2"/>
  <c r="Q562" i="2"/>
  <c r="Q565" i="2"/>
  <c r="S562" i="2"/>
  <c r="L585" i="2"/>
  <c r="S564" i="2"/>
  <c r="Q564" i="2"/>
  <c r="L577" i="2"/>
  <c r="S563" i="2"/>
  <c r="Q563" i="2"/>
  <c r="Q599" i="2"/>
  <c r="Q602" i="2"/>
  <c r="S599" i="2"/>
  <c r="L622" i="2"/>
  <c r="S601" i="2"/>
  <c r="Q601" i="2"/>
  <c r="L614" i="2"/>
  <c r="S600" i="2"/>
  <c r="Q600" i="2"/>
  <c r="Q636" i="2"/>
  <c r="Q639" i="2"/>
  <c r="S636" i="2"/>
  <c r="L659" i="2"/>
  <c r="S638" i="2"/>
  <c r="Q638" i="2"/>
  <c r="L651" i="2"/>
  <c r="S637" i="2"/>
  <c r="Q637" i="2"/>
  <c r="Q673" i="2"/>
  <c r="Q676" i="2"/>
  <c r="S673" i="2"/>
  <c r="L696" i="2"/>
  <c r="S675" i="2"/>
  <c r="Q675" i="2"/>
  <c r="L688" i="2"/>
  <c r="S674" i="2"/>
  <c r="Q674" i="2"/>
  <c r="Q710" i="2"/>
  <c r="Q713" i="2"/>
  <c r="S710" i="2"/>
  <c r="L733" i="2"/>
  <c r="S712" i="2"/>
  <c r="Q712" i="2"/>
  <c r="L725" i="2"/>
  <c r="S711" i="2"/>
  <c r="Q711" i="2"/>
  <c r="S748" i="2"/>
  <c r="Q748" i="2"/>
  <c r="Q751" i="2"/>
  <c r="L771" i="2"/>
  <c r="S750" i="2"/>
  <c r="Q750" i="2"/>
  <c r="L763" i="2"/>
  <c r="S749" i="2"/>
  <c r="Q749" i="2"/>
  <c r="E30" i="2"/>
  <c r="D30" i="2"/>
  <c r="F30" i="2" s="1"/>
  <c r="E31" i="2"/>
  <c r="D31" i="2"/>
  <c r="F31" i="2" s="1"/>
  <c r="J31" i="2" s="1"/>
  <c r="E32" i="2"/>
  <c r="D32" i="2"/>
  <c r="F32" i="2" s="1"/>
  <c r="E33" i="2"/>
  <c r="D33" i="2"/>
  <c r="F33" i="2"/>
  <c r="E34" i="2"/>
  <c r="D34" i="2"/>
  <c r="F34" i="2" s="1"/>
  <c r="J34" i="2" s="1"/>
  <c r="E35" i="2"/>
  <c r="D35" i="2"/>
  <c r="F35" i="2" s="1"/>
  <c r="E36" i="2"/>
  <c r="D36" i="2"/>
  <c r="F36" i="2" s="1"/>
  <c r="J36" i="2" s="1"/>
  <c r="E37" i="2"/>
  <c r="D37" i="2"/>
  <c r="F37" i="2"/>
  <c r="G30" i="2"/>
  <c r="H30" i="2"/>
  <c r="I30" i="2"/>
  <c r="G31" i="2"/>
  <c r="I31" i="2" s="1"/>
  <c r="H31" i="2"/>
  <c r="G32" i="2"/>
  <c r="I32" i="2" s="1"/>
  <c r="H32" i="2"/>
  <c r="G33" i="2"/>
  <c r="H33" i="2"/>
  <c r="I33" i="2" s="1"/>
  <c r="J33" i="2" s="1"/>
  <c r="G34" i="2"/>
  <c r="H34" i="2"/>
  <c r="I34" i="2"/>
  <c r="G35" i="2"/>
  <c r="I35" i="2" s="1"/>
  <c r="H35" i="2"/>
  <c r="G36" i="2"/>
  <c r="I36" i="2" s="1"/>
  <c r="H36" i="2"/>
  <c r="G37" i="2"/>
  <c r="H37" i="2"/>
  <c r="I37" i="2" s="1"/>
  <c r="J37" i="2" s="1"/>
  <c r="H75" i="2"/>
  <c r="M131" i="2"/>
  <c r="M139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31" i="2"/>
  <c r="H139" i="2"/>
  <c r="H150" i="2"/>
  <c r="H187" i="2"/>
  <c r="H225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75" i="2"/>
  <c r="G112" i="2"/>
  <c r="G131" i="2"/>
  <c r="G139" i="2"/>
  <c r="G150" i="2"/>
  <c r="G187" i="2"/>
  <c r="G225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F22" i="2"/>
  <c r="F23" i="2"/>
  <c r="F24" i="2"/>
  <c r="F27" i="2" s="1"/>
  <c r="F25" i="2"/>
  <c r="F26" i="2"/>
  <c r="G22" i="2"/>
  <c r="I22" i="2" s="1"/>
  <c r="H22" i="2"/>
  <c r="G23" i="2"/>
  <c r="H23" i="2"/>
  <c r="I23" i="2" s="1"/>
  <c r="J23" i="2" s="1"/>
  <c r="G24" i="2"/>
  <c r="H24" i="2"/>
  <c r="I24" i="2"/>
  <c r="G25" i="2"/>
  <c r="I25" i="2" s="1"/>
  <c r="J25" i="2" s="1"/>
  <c r="H25" i="2"/>
  <c r="G26" i="2"/>
  <c r="I26" i="2" s="1"/>
  <c r="J26" i="2" s="1"/>
  <c r="H26" i="2"/>
  <c r="E12" i="2"/>
  <c r="D12" i="2"/>
  <c r="F12" i="2"/>
  <c r="E13" i="2"/>
  <c r="F13" i="2" s="1"/>
  <c r="D13" i="2"/>
  <c r="E14" i="2"/>
  <c r="D14" i="2"/>
  <c r="F14" i="2" s="1"/>
  <c r="J14" i="2" s="1"/>
  <c r="E15" i="2"/>
  <c r="D15" i="2"/>
  <c r="F15" i="2" s="1"/>
  <c r="J15" i="2" s="1"/>
  <c r="E16" i="2"/>
  <c r="D16" i="2"/>
  <c r="F16" i="2"/>
  <c r="E17" i="2"/>
  <c r="F17" i="2" s="1"/>
  <c r="D17" i="2"/>
  <c r="E18" i="2"/>
  <c r="D18" i="2"/>
  <c r="F18" i="2" s="1"/>
  <c r="J18" i="2" s="1"/>
  <c r="G12" i="2"/>
  <c r="I12" i="2" s="1"/>
  <c r="H12" i="2"/>
  <c r="G13" i="2"/>
  <c r="H13" i="2"/>
  <c r="I13" i="2" s="1"/>
  <c r="G14" i="2"/>
  <c r="H14" i="2"/>
  <c r="I14" i="2"/>
  <c r="G15" i="2"/>
  <c r="I15" i="2" s="1"/>
  <c r="H15" i="2"/>
  <c r="G16" i="2"/>
  <c r="I16" i="2" s="1"/>
  <c r="J16" i="2" s="1"/>
  <c r="H16" i="2"/>
  <c r="G17" i="2"/>
  <c r="H17" i="2"/>
  <c r="I17" i="2" s="1"/>
  <c r="G18" i="2"/>
  <c r="H18" i="2"/>
  <c r="I18" i="2"/>
  <c r="R4" i="2"/>
  <c r="Q4" i="2"/>
  <c r="S4" i="2"/>
  <c r="L12" i="2"/>
  <c r="L13" i="2"/>
  <c r="L14" i="2"/>
  <c r="S14" i="2" s="1"/>
  <c r="L15" i="2"/>
  <c r="L16" i="2"/>
  <c r="L17" i="2"/>
  <c r="L18" i="2"/>
  <c r="E782" i="2"/>
  <c r="D782" i="2"/>
  <c r="S766" i="2"/>
  <c r="S767" i="2"/>
  <c r="S768" i="2"/>
  <c r="S769" i="2"/>
  <c r="S770" i="2"/>
  <c r="S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S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S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S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S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S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S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S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S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S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S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S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S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5" i="2"/>
  <c r="S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S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S281" i="2"/>
  <c r="Q281" i="2"/>
  <c r="P281" i="2"/>
  <c r="O281" i="2"/>
  <c r="N281" i="2"/>
  <c r="E281" i="2"/>
  <c r="D281" i="2"/>
  <c r="E263" i="2"/>
  <c r="D263" i="2"/>
  <c r="E225" i="2"/>
  <c r="D225" i="2"/>
  <c r="E187" i="2"/>
  <c r="D187" i="2"/>
  <c r="E150" i="2"/>
  <c r="D150" i="2"/>
  <c r="S134" i="2"/>
  <c r="S135" i="2"/>
  <c r="S136" i="2"/>
  <c r="S137" i="2"/>
  <c r="S138" i="2"/>
  <c r="S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S131" i="2"/>
  <c r="Q131" i="2"/>
  <c r="P131" i="2"/>
  <c r="O131" i="2"/>
  <c r="N131" i="2"/>
  <c r="E131" i="2"/>
  <c r="D131" i="2"/>
  <c r="E112" i="2"/>
  <c r="D112" i="2"/>
  <c r="E75" i="2"/>
  <c r="D75" i="2"/>
  <c r="G19" i="2"/>
  <c r="H27" i="2"/>
  <c r="G27" i="2"/>
  <c r="D38" i="2"/>
  <c r="E38" i="2"/>
  <c r="G38" i="2"/>
  <c r="H38" i="2"/>
  <c r="M12" i="2"/>
  <c r="N12" i="2"/>
  <c r="O12" i="2"/>
  <c r="P12" i="2"/>
  <c r="Q12" i="2"/>
  <c r="R12" i="2"/>
  <c r="M13" i="2"/>
  <c r="N13" i="2"/>
  <c r="O13" i="2"/>
  <c r="P13" i="2"/>
  <c r="Q13" i="2"/>
  <c r="R13" i="2"/>
  <c r="M14" i="2"/>
  <c r="N14" i="2"/>
  <c r="O14" i="2"/>
  <c r="P14" i="2"/>
  <c r="Q14" i="2"/>
  <c r="R14" i="2"/>
  <c r="M15" i="2"/>
  <c r="N15" i="2"/>
  <c r="O15" i="2"/>
  <c r="P15" i="2"/>
  <c r="P19" i="2" s="1"/>
  <c r="Q15" i="2"/>
  <c r="R15" i="2"/>
  <c r="M16" i="2"/>
  <c r="N16" i="2"/>
  <c r="O16" i="2"/>
  <c r="P16" i="2"/>
  <c r="Q16" i="2"/>
  <c r="Q19" i="2" s="1"/>
  <c r="R16" i="2"/>
  <c r="M17" i="2"/>
  <c r="N17" i="2"/>
  <c r="O17" i="2"/>
  <c r="P17" i="2"/>
  <c r="Q17" i="2"/>
  <c r="R17" i="2"/>
  <c r="R19" i="2" s="1"/>
  <c r="M18" i="2"/>
  <c r="N18" i="2"/>
  <c r="O18" i="2"/>
  <c r="P18" i="2"/>
  <c r="Q18" i="2"/>
  <c r="R18" i="2"/>
  <c r="S22" i="2"/>
  <c r="S23" i="2"/>
  <c r="S26" i="2"/>
  <c r="D19" i="2"/>
  <c r="E19" i="2"/>
  <c r="D27" i="2"/>
  <c r="E27" i="2"/>
  <c r="A775" i="2"/>
  <c r="A776" i="2"/>
  <c r="A777" i="2"/>
  <c r="A778" i="2"/>
  <c r="A779" i="2"/>
  <c r="A780" i="2"/>
  <c r="A781" i="2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/>
  <c r="A740" i="2"/>
  <c r="A741" i="2"/>
  <c r="A742" i="2"/>
  <c r="A743" i="2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/>
  <c r="A702" i="2"/>
  <c r="A703" i="2"/>
  <c r="A704" i="2"/>
  <c r="A705" i="2"/>
  <c r="A706" i="2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/>
  <c r="A666" i="2"/>
  <c r="A667" i="2"/>
  <c r="A668" i="2"/>
  <c r="A669" i="2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/>
  <c r="A629" i="2"/>
  <c r="A630" i="2"/>
  <c r="A631" i="2"/>
  <c r="A632" i="2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/>
  <c r="A592" i="2"/>
  <c r="A593" i="2"/>
  <c r="A594" i="2"/>
  <c r="A595" i="2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/>
  <c r="A555" i="2"/>
  <c r="A556" i="2"/>
  <c r="A557" i="2"/>
  <c r="A558" i="2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/>
  <c r="A518" i="2"/>
  <c r="A519" i="2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/>
  <c r="A482" i="2"/>
  <c r="A483" i="2"/>
  <c r="A484" i="2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/>
  <c r="A444" i="2"/>
  <c r="A445" i="2"/>
  <c r="A446" i="2"/>
  <c r="A447" i="2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/>
  <c r="A407" i="2"/>
  <c r="A408" i="2"/>
  <c r="A409" i="2"/>
  <c r="A410" i="2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/>
  <c r="A370" i="2"/>
  <c r="A371" i="2"/>
  <c r="A372" i="2"/>
  <c r="A373" i="2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/>
  <c r="A333" i="2"/>
  <c r="A334" i="2"/>
  <c r="A335" i="2"/>
  <c r="A336" i="2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/>
  <c r="A296" i="2"/>
  <c r="A297" i="2"/>
  <c r="A298" i="2"/>
  <c r="A299" i="2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/>
  <c r="A259" i="2"/>
  <c r="A260" i="2"/>
  <c r="A261" i="2"/>
  <c r="A262" i="2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/>
  <c r="A221" i="2"/>
  <c r="A222" i="2"/>
  <c r="A223" i="2"/>
  <c r="A224" i="2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/>
  <c r="A183" i="2"/>
  <c r="A184" i="2"/>
  <c r="A185" i="2"/>
  <c r="A186" i="2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/>
  <c r="A147" i="2"/>
  <c r="A148" i="2"/>
  <c r="A149" i="2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/>
  <c r="A109" i="2"/>
  <c r="A110" i="2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T274" i="2"/>
  <c r="B13" i="3"/>
  <c r="T49" i="2"/>
  <c r="T50" i="2"/>
  <c r="T51" i="2"/>
  <c r="T52" i="2"/>
  <c r="T53" i="2"/>
  <c r="T54" i="2"/>
  <c r="T55" i="2"/>
  <c r="T59" i="2"/>
  <c r="T60" i="2"/>
  <c r="T61" i="2"/>
  <c r="T62" i="2"/>
  <c r="T63" i="2"/>
  <c r="T67" i="2"/>
  <c r="T68" i="2"/>
  <c r="T69" i="2"/>
  <c r="T70" i="2"/>
  <c r="T71" i="2"/>
  <c r="T72" i="2"/>
  <c r="T73" i="2"/>
  <c r="T74" i="2"/>
  <c r="T86" i="2"/>
  <c r="T87" i="2"/>
  <c r="T88" i="2"/>
  <c r="T89" i="2"/>
  <c r="T90" i="2"/>
  <c r="T91" i="2"/>
  <c r="T92" i="2"/>
  <c r="T96" i="2"/>
  <c r="T97" i="2"/>
  <c r="T98" i="2"/>
  <c r="T99" i="2"/>
  <c r="T100" i="2"/>
  <c r="T104" i="2"/>
  <c r="T105" i="2"/>
  <c r="T106" i="2"/>
  <c r="T107" i="2"/>
  <c r="T108" i="2"/>
  <c r="T109" i="2"/>
  <c r="T110" i="2"/>
  <c r="T111" i="2"/>
  <c r="T124" i="2"/>
  <c r="T125" i="2"/>
  <c r="T126" i="2"/>
  <c r="T127" i="2"/>
  <c r="T128" i="2"/>
  <c r="T129" i="2"/>
  <c r="T130" i="2"/>
  <c r="T134" i="2"/>
  <c r="T135" i="2"/>
  <c r="T136" i="2"/>
  <c r="T137" i="2"/>
  <c r="T138" i="2"/>
  <c r="T142" i="2"/>
  <c r="T143" i="2"/>
  <c r="T144" i="2"/>
  <c r="T145" i="2"/>
  <c r="T146" i="2"/>
  <c r="T147" i="2"/>
  <c r="T148" i="2"/>
  <c r="T149" i="2"/>
  <c r="T161" i="2"/>
  <c r="T162" i="2"/>
  <c r="T163" i="2"/>
  <c r="T164" i="2"/>
  <c r="T165" i="2"/>
  <c r="T166" i="2"/>
  <c r="T167" i="2"/>
  <c r="T171" i="2"/>
  <c r="T172" i="2"/>
  <c r="T173" i="2"/>
  <c r="T174" i="2"/>
  <c r="T175" i="2"/>
  <c r="T179" i="2"/>
  <c r="T180" i="2"/>
  <c r="T181" i="2"/>
  <c r="T182" i="2"/>
  <c r="T183" i="2"/>
  <c r="T184" i="2"/>
  <c r="T185" i="2"/>
  <c r="T186" i="2"/>
  <c r="T199" i="2"/>
  <c r="T200" i="2"/>
  <c r="T201" i="2"/>
  <c r="T202" i="2"/>
  <c r="T203" i="2"/>
  <c r="T204" i="2"/>
  <c r="T205" i="2"/>
  <c r="T209" i="2"/>
  <c r="T210" i="2"/>
  <c r="T211" i="2"/>
  <c r="T212" i="2"/>
  <c r="T213" i="2"/>
  <c r="T217" i="2"/>
  <c r="T218" i="2"/>
  <c r="T219" i="2"/>
  <c r="T220" i="2"/>
  <c r="T221" i="2"/>
  <c r="T222" i="2"/>
  <c r="T223" i="2"/>
  <c r="T224" i="2"/>
  <c r="T237" i="2"/>
  <c r="T238" i="2"/>
  <c r="T239" i="2"/>
  <c r="T240" i="2"/>
  <c r="T241" i="2"/>
  <c r="T242" i="2"/>
  <c r="T243" i="2"/>
  <c r="T247" i="2"/>
  <c r="T248" i="2"/>
  <c r="T249" i="2"/>
  <c r="T250" i="2"/>
  <c r="T251" i="2"/>
  <c r="T255" i="2"/>
  <c r="T256" i="2"/>
  <c r="T257" i="2"/>
  <c r="T258" i="2"/>
  <c r="T259" i="2"/>
  <c r="T260" i="2"/>
  <c r="T261" i="2"/>
  <c r="T262" i="2"/>
  <c r="T275" i="2"/>
  <c r="T276" i="2"/>
  <c r="T277" i="2"/>
  <c r="T278" i="2"/>
  <c r="T279" i="2"/>
  <c r="T280" i="2"/>
  <c r="T284" i="2"/>
  <c r="T285" i="2"/>
  <c r="T286" i="2"/>
  <c r="T287" i="2"/>
  <c r="T288" i="2"/>
  <c r="T292" i="2"/>
  <c r="T293" i="2"/>
  <c r="T294" i="2"/>
  <c r="T295" i="2"/>
  <c r="T296" i="2"/>
  <c r="T297" i="2"/>
  <c r="T298" i="2"/>
  <c r="T299" i="2"/>
  <c r="T311" i="2"/>
  <c r="T312" i="2"/>
  <c r="T313" i="2"/>
  <c r="T314" i="2"/>
  <c r="T315" i="2"/>
  <c r="T316" i="2"/>
  <c r="T317" i="2"/>
  <c r="T321" i="2"/>
  <c r="T322" i="2"/>
  <c r="T323" i="2"/>
  <c r="T324" i="2"/>
  <c r="T325" i="2"/>
  <c r="T329" i="2"/>
  <c r="T330" i="2"/>
  <c r="T331" i="2"/>
  <c r="T332" i="2"/>
  <c r="T333" i="2"/>
  <c r="T334" i="2"/>
  <c r="T335" i="2"/>
  <c r="T336" i="2"/>
  <c r="T337" i="2"/>
  <c r="T348" i="2"/>
  <c r="T349" i="2"/>
  <c r="T350" i="2"/>
  <c r="T351" i="2"/>
  <c r="T352" i="2"/>
  <c r="T353" i="2"/>
  <c r="T354" i="2"/>
  <c r="T358" i="2"/>
  <c r="T359" i="2"/>
  <c r="T360" i="2"/>
  <c r="T361" i="2"/>
  <c r="T362" i="2"/>
  <c r="T366" i="2"/>
  <c r="T367" i="2"/>
  <c r="T368" i="2"/>
  <c r="T369" i="2"/>
  <c r="T370" i="2"/>
  <c r="T371" i="2"/>
  <c r="T372" i="2"/>
  <c r="T373" i="2"/>
  <c r="T385" i="2"/>
  <c r="T386" i="2"/>
  <c r="T387" i="2"/>
  <c r="T388" i="2"/>
  <c r="T389" i="2"/>
  <c r="T390" i="2"/>
  <c r="T391" i="2"/>
  <c r="T395" i="2"/>
  <c r="T396" i="2"/>
  <c r="T397" i="2"/>
  <c r="T398" i="2"/>
  <c r="T399" i="2"/>
  <c r="T403" i="2"/>
  <c r="T404" i="2"/>
  <c r="T405" i="2"/>
  <c r="T406" i="2"/>
  <c r="T407" i="2"/>
  <c r="T408" i="2"/>
  <c r="T409" i="2"/>
  <c r="T410" i="2"/>
  <c r="T422" i="2"/>
  <c r="T423" i="2"/>
  <c r="T424" i="2"/>
  <c r="T425" i="2"/>
  <c r="T426" i="2"/>
  <c r="T427" i="2"/>
  <c r="T428" i="2"/>
  <c r="T432" i="2"/>
  <c r="T433" i="2"/>
  <c r="T434" i="2"/>
  <c r="T435" i="2"/>
  <c r="T436" i="2"/>
  <c r="T440" i="2"/>
  <c r="T441" i="2"/>
  <c r="T442" i="2"/>
  <c r="T443" i="2"/>
  <c r="T444" i="2"/>
  <c r="T445" i="2"/>
  <c r="T446" i="2"/>
  <c r="T447" i="2"/>
  <c r="T459" i="2"/>
  <c r="T460" i="2"/>
  <c r="T461" i="2"/>
  <c r="T462" i="2"/>
  <c r="T463" i="2"/>
  <c r="T464" i="2"/>
  <c r="T465" i="2"/>
  <c r="T469" i="2"/>
  <c r="T470" i="2"/>
  <c r="T471" i="2"/>
  <c r="T472" i="2"/>
  <c r="T473" i="2"/>
  <c r="T477" i="2"/>
  <c r="T478" i="2"/>
  <c r="T479" i="2"/>
  <c r="T480" i="2"/>
  <c r="T481" i="2"/>
  <c r="T482" i="2"/>
  <c r="T483" i="2"/>
  <c r="T484" i="2"/>
  <c r="T496" i="2"/>
  <c r="T497" i="2"/>
  <c r="T498" i="2"/>
  <c r="T499" i="2"/>
  <c r="T500" i="2"/>
  <c r="T501" i="2"/>
  <c r="T502" i="2"/>
  <c r="T506" i="2"/>
  <c r="T507" i="2"/>
  <c r="T508" i="2"/>
  <c r="T509" i="2"/>
  <c r="T510" i="2"/>
  <c r="T514" i="2"/>
  <c r="T515" i="2"/>
  <c r="T516" i="2"/>
  <c r="T517" i="2"/>
  <c r="T518" i="2"/>
  <c r="T519" i="2"/>
  <c r="T520" i="2"/>
  <c r="T521" i="2"/>
  <c r="T533" i="2"/>
  <c r="T534" i="2"/>
  <c r="T535" i="2"/>
  <c r="T536" i="2"/>
  <c r="T537" i="2"/>
  <c r="T538" i="2"/>
  <c r="T539" i="2"/>
  <c r="T543" i="2"/>
  <c r="T544" i="2"/>
  <c r="T545" i="2"/>
  <c r="T546" i="2"/>
  <c r="T547" i="2"/>
  <c r="T551" i="2"/>
  <c r="T552" i="2"/>
  <c r="T553" i="2"/>
  <c r="T554" i="2"/>
  <c r="T555" i="2"/>
  <c r="T556" i="2"/>
  <c r="T557" i="2"/>
  <c r="T558" i="2"/>
  <c r="T570" i="2"/>
  <c r="T571" i="2"/>
  <c r="T572" i="2"/>
  <c r="T573" i="2"/>
  <c r="T574" i="2"/>
  <c r="T575" i="2"/>
  <c r="T576" i="2"/>
  <c r="T580" i="2"/>
  <c r="T581" i="2"/>
  <c r="T582" i="2"/>
  <c r="T583" i="2"/>
  <c r="T584" i="2"/>
  <c r="T588" i="2"/>
  <c r="T589" i="2"/>
  <c r="T590" i="2"/>
  <c r="T591" i="2"/>
  <c r="T592" i="2"/>
  <c r="T593" i="2"/>
  <c r="T594" i="2"/>
  <c r="T595" i="2"/>
  <c r="T607" i="2"/>
  <c r="T608" i="2"/>
  <c r="T609" i="2"/>
  <c r="T610" i="2"/>
  <c r="T611" i="2"/>
  <c r="T612" i="2"/>
  <c r="T613" i="2"/>
  <c r="T617" i="2"/>
  <c r="T618" i="2"/>
  <c r="T619" i="2"/>
  <c r="T620" i="2"/>
  <c r="T621" i="2"/>
  <c r="T625" i="2"/>
  <c r="T626" i="2"/>
  <c r="T627" i="2"/>
  <c r="T628" i="2"/>
  <c r="T629" i="2"/>
  <c r="T630" i="2"/>
  <c r="T631" i="2"/>
  <c r="T632" i="2"/>
  <c r="T644" i="2"/>
  <c r="T645" i="2"/>
  <c r="T646" i="2"/>
  <c r="T647" i="2"/>
  <c r="T648" i="2"/>
  <c r="T649" i="2"/>
  <c r="T650" i="2"/>
  <c r="T654" i="2"/>
  <c r="T655" i="2"/>
  <c r="T656" i="2"/>
  <c r="T657" i="2"/>
  <c r="T658" i="2"/>
  <c r="T662" i="2"/>
  <c r="T663" i="2"/>
  <c r="T664" i="2"/>
  <c r="T665" i="2"/>
  <c r="T666" i="2"/>
  <c r="T667" i="2"/>
  <c r="T668" i="2"/>
  <c r="T669" i="2"/>
  <c r="T681" i="2"/>
  <c r="T682" i="2"/>
  <c r="T683" i="2"/>
  <c r="T684" i="2"/>
  <c r="T685" i="2"/>
  <c r="T686" i="2"/>
  <c r="T687" i="2"/>
  <c r="T691" i="2"/>
  <c r="T692" i="2"/>
  <c r="T693" i="2"/>
  <c r="T694" i="2"/>
  <c r="T695" i="2"/>
  <c r="T699" i="2"/>
  <c r="T700" i="2"/>
  <c r="T701" i="2"/>
  <c r="T702" i="2"/>
  <c r="T703" i="2"/>
  <c r="T704" i="2"/>
  <c r="T705" i="2"/>
  <c r="T706" i="2"/>
  <c r="T718" i="2"/>
  <c r="T719" i="2"/>
  <c r="T720" i="2"/>
  <c r="T721" i="2"/>
  <c r="T722" i="2"/>
  <c r="T723" i="2"/>
  <c r="T724" i="2"/>
  <c r="T728" i="2"/>
  <c r="T729" i="2"/>
  <c r="T730" i="2"/>
  <c r="T731" i="2"/>
  <c r="T732" i="2"/>
  <c r="T736" i="2"/>
  <c r="T737" i="2"/>
  <c r="T738" i="2"/>
  <c r="T739" i="2"/>
  <c r="T740" i="2"/>
  <c r="T741" i="2"/>
  <c r="T742" i="2"/>
  <c r="T743" i="2"/>
  <c r="T755" i="2"/>
  <c r="T756" i="2"/>
  <c r="T757" i="2"/>
  <c r="T758" i="2"/>
  <c r="T759" i="2"/>
  <c r="T760" i="2"/>
  <c r="T761" i="2"/>
  <c r="T762" i="2"/>
  <c r="T766" i="2"/>
  <c r="T767" i="2"/>
  <c r="T768" i="2"/>
  <c r="T769" i="2"/>
  <c r="T770" i="2"/>
  <c r="T774" i="2"/>
  <c r="T775" i="2"/>
  <c r="T776" i="2"/>
  <c r="T777" i="2"/>
  <c r="T778" i="2"/>
  <c r="T779" i="2"/>
  <c r="T780" i="2"/>
  <c r="T781" i="2"/>
  <c r="N19" i="2"/>
  <c r="M27" i="2"/>
  <c r="N27" i="2"/>
  <c r="O27" i="2"/>
  <c r="P27" i="2"/>
  <c r="Q27" i="2"/>
  <c r="R27" i="2"/>
  <c r="B2" i="3"/>
  <c r="U460" i="2"/>
  <c r="U461" i="2"/>
  <c r="U462" i="2"/>
  <c r="U463" i="2"/>
  <c r="U464" i="2"/>
  <c r="U465" i="2"/>
  <c r="U469" i="2"/>
  <c r="U470" i="2"/>
  <c r="U471" i="2"/>
  <c r="U472" i="2"/>
  <c r="U473" i="2"/>
  <c r="U477" i="2"/>
  <c r="U478" i="2"/>
  <c r="U479" i="2"/>
  <c r="U480" i="2"/>
  <c r="U481" i="2"/>
  <c r="U482" i="2"/>
  <c r="U483" i="2"/>
  <c r="U484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U757" i="2"/>
  <c r="U758" i="2"/>
  <c r="U759" i="2"/>
  <c r="U760" i="2"/>
  <c r="U761" i="2"/>
  <c r="U762" i="2"/>
  <c r="U766" i="2"/>
  <c r="U767" i="2"/>
  <c r="U768" i="2"/>
  <c r="U769" i="2"/>
  <c r="U770" i="2"/>
  <c r="U774" i="2"/>
  <c r="U775" i="2"/>
  <c r="U776" i="2"/>
  <c r="U777" i="2"/>
  <c r="U778" i="2"/>
  <c r="U779" i="2"/>
  <c r="U780" i="2"/>
  <c r="U781" i="2"/>
  <c r="V760" i="2"/>
  <c r="V758" i="2"/>
  <c r="V756" i="2"/>
  <c r="U719" i="2"/>
  <c r="U720" i="2"/>
  <c r="U721" i="2"/>
  <c r="U722" i="2"/>
  <c r="U723" i="2"/>
  <c r="U724" i="2"/>
  <c r="U728" i="2"/>
  <c r="U729" i="2"/>
  <c r="U730" i="2"/>
  <c r="U731" i="2"/>
  <c r="U732" i="2"/>
  <c r="U736" i="2"/>
  <c r="U737" i="2"/>
  <c r="U738" i="2"/>
  <c r="U739" i="2"/>
  <c r="U740" i="2"/>
  <c r="U741" i="2"/>
  <c r="U742" i="2"/>
  <c r="U743" i="2"/>
  <c r="V721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U682" i="2"/>
  <c r="U683" i="2"/>
  <c r="U684" i="2"/>
  <c r="U685" i="2"/>
  <c r="U686" i="2"/>
  <c r="U687" i="2"/>
  <c r="U691" i="2"/>
  <c r="U692" i="2"/>
  <c r="U693" i="2"/>
  <c r="U694" i="2"/>
  <c r="U695" i="2"/>
  <c r="U699" i="2"/>
  <c r="U700" i="2"/>
  <c r="U701" i="2"/>
  <c r="U702" i="2"/>
  <c r="U703" i="2"/>
  <c r="U704" i="2"/>
  <c r="U705" i="2"/>
  <c r="U706" i="2"/>
  <c r="V686" i="2"/>
  <c r="V684" i="2"/>
  <c r="V682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U645" i="2"/>
  <c r="U646" i="2"/>
  <c r="U647" i="2"/>
  <c r="U648" i="2"/>
  <c r="U649" i="2"/>
  <c r="U650" i="2"/>
  <c r="U654" i="2"/>
  <c r="U655" i="2"/>
  <c r="U656" i="2"/>
  <c r="U657" i="2"/>
  <c r="U658" i="2"/>
  <c r="U662" i="2"/>
  <c r="U663" i="2"/>
  <c r="U664" i="2"/>
  <c r="U665" i="2"/>
  <c r="U666" i="2"/>
  <c r="U667" i="2"/>
  <c r="U668" i="2"/>
  <c r="U669" i="2"/>
  <c r="V649" i="2"/>
  <c r="V647" i="2"/>
  <c r="V645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U608" i="2"/>
  <c r="U609" i="2"/>
  <c r="U610" i="2"/>
  <c r="U611" i="2"/>
  <c r="U612" i="2"/>
  <c r="U613" i="2"/>
  <c r="U617" i="2"/>
  <c r="U618" i="2"/>
  <c r="U619" i="2"/>
  <c r="U620" i="2"/>
  <c r="U621" i="2"/>
  <c r="U625" i="2"/>
  <c r="U626" i="2"/>
  <c r="U627" i="2"/>
  <c r="U628" i="2"/>
  <c r="U629" i="2"/>
  <c r="U630" i="2"/>
  <c r="U631" i="2"/>
  <c r="U632" i="2"/>
  <c r="V612" i="2"/>
  <c r="V610" i="2"/>
  <c r="V608" i="2"/>
  <c r="V576" i="2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U571" i="2"/>
  <c r="U572" i="2"/>
  <c r="U573" i="2"/>
  <c r="U574" i="2"/>
  <c r="U575" i="2"/>
  <c r="U576" i="2"/>
  <c r="U580" i="2"/>
  <c r="U581" i="2"/>
  <c r="U582" i="2"/>
  <c r="U583" i="2"/>
  <c r="U584" i="2"/>
  <c r="U588" i="2"/>
  <c r="U589" i="2"/>
  <c r="U590" i="2"/>
  <c r="U591" i="2"/>
  <c r="U592" i="2"/>
  <c r="U593" i="2"/>
  <c r="U594" i="2"/>
  <c r="U595" i="2"/>
  <c r="V575" i="2"/>
  <c r="V573" i="2"/>
  <c r="V571" i="2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U534" i="2"/>
  <c r="U535" i="2"/>
  <c r="U536" i="2"/>
  <c r="U537" i="2"/>
  <c r="U538" i="2"/>
  <c r="U539" i="2"/>
  <c r="U543" i="2"/>
  <c r="U544" i="2"/>
  <c r="U545" i="2"/>
  <c r="U546" i="2"/>
  <c r="U547" i="2"/>
  <c r="U551" i="2"/>
  <c r="U552" i="2"/>
  <c r="U553" i="2"/>
  <c r="U554" i="2"/>
  <c r="U555" i="2"/>
  <c r="U556" i="2"/>
  <c r="U557" i="2"/>
  <c r="U558" i="2"/>
  <c r="V538" i="2"/>
  <c r="V536" i="2"/>
  <c r="V534" i="2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U497" i="2"/>
  <c r="U498" i="2"/>
  <c r="U499" i="2"/>
  <c r="U500" i="2"/>
  <c r="U501" i="2"/>
  <c r="U502" i="2"/>
  <c r="U506" i="2"/>
  <c r="U507" i="2"/>
  <c r="U508" i="2"/>
  <c r="U509" i="2"/>
  <c r="U510" i="2"/>
  <c r="U514" i="2"/>
  <c r="U515" i="2"/>
  <c r="U516" i="2"/>
  <c r="U517" i="2"/>
  <c r="U518" i="2"/>
  <c r="U519" i="2"/>
  <c r="U520" i="2"/>
  <c r="U521" i="2"/>
  <c r="V501" i="2"/>
  <c r="V499" i="2"/>
  <c r="V497" i="2"/>
  <c r="V464" i="2"/>
  <c r="V462" i="2"/>
  <c r="V460" i="2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U423" i="2"/>
  <c r="U424" i="2"/>
  <c r="U425" i="2"/>
  <c r="U426" i="2"/>
  <c r="U427" i="2"/>
  <c r="U428" i="2"/>
  <c r="U432" i="2"/>
  <c r="U433" i="2"/>
  <c r="U434" i="2"/>
  <c r="U435" i="2"/>
  <c r="U436" i="2"/>
  <c r="U440" i="2"/>
  <c r="U441" i="2"/>
  <c r="U442" i="2"/>
  <c r="U443" i="2"/>
  <c r="U444" i="2"/>
  <c r="U445" i="2"/>
  <c r="U446" i="2"/>
  <c r="U447" i="2"/>
  <c r="V427" i="2"/>
  <c r="V425" i="2"/>
  <c r="V423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U386" i="2"/>
  <c r="U387" i="2"/>
  <c r="U388" i="2"/>
  <c r="U389" i="2"/>
  <c r="U390" i="2"/>
  <c r="U391" i="2"/>
  <c r="U395" i="2"/>
  <c r="U396" i="2"/>
  <c r="U397" i="2"/>
  <c r="U398" i="2"/>
  <c r="U399" i="2"/>
  <c r="U403" i="2"/>
  <c r="U404" i="2"/>
  <c r="U405" i="2"/>
  <c r="U406" i="2"/>
  <c r="U407" i="2"/>
  <c r="U408" i="2"/>
  <c r="U409" i="2"/>
  <c r="U410" i="2"/>
  <c r="V390" i="2"/>
  <c r="V388" i="2"/>
  <c r="V386" i="2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U349" i="2"/>
  <c r="U350" i="2"/>
  <c r="U351" i="2"/>
  <c r="U352" i="2"/>
  <c r="U353" i="2"/>
  <c r="U354" i="2"/>
  <c r="U358" i="2"/>
  <c r="U359" i="2"/>
  <c r="U360" i="2"/>
  <c r="U361" i="2"/>
  <c r="U362" i="2"/>
  <c r="U366" i="2"/>
  <c r="U367" i="2"/>
  <c r="U368" i="2"/>
  <c r="U369" i="2"/>
  <c r="U370" i="2"/>
  <c r="U371" i="2"/>
  <c r="U372" i="2"/>
  <c r="U373" i="2"/>
  <c r="V353" i="2"/>
  <c r="V351" i="2"/>
  <c r="V349" i="2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U312" i="2"/>
  <c r="U313" i="2"/>
  <c r="U314" i="2"/>
  <c r="U315" i="2"/>
  <c r="U316" i="2"/>
  <c r="U317" i="2"/>
  <c r="U321" i="2"/>
  <c r="U322" i="2"/>
  <c r="U323" i="2"/>
  <c r="U324" i="2"/>
  <c r="U325" i="2"/>
  <c r="U329" i="2"/>
  <c r="U330" i="2"/>
  <c r="U331" i="2"/>
  <c r="U332" i="2"/>
  <c r="U333" i="2"/>
  <c r="U334" i="2"/>
  <c r="U335" i="2"/>
  <c r="U336" i="2"/>
  <c r="V316" i="2"/>
  <c r="V314" i="2"/>
  <c r="V312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U275" i="2"/>
  <c r="U276" i="2"/>
  <c r="U277" i="2"/>
  <c r="U278" i="2"/>
  <c r="U279" i="2"/>
  <c r="U280" i="2"/>
  <c r="U284" i="2"/>
  <c r="U285" i="2"/>
  <c r="U286" i="2"/>
  <c r="U287" i="2"/>
  <c r="U288" i="2"/>
  <c r="U292" i="2"/>
  <c r="U293" i="2"/>
  <c r="U294" i="2"/>
  <c r="U295" i="2"/>
  <c r="U296" i="2"/>
  <c r="U297" i="2"/>
  <c r="U298" i="2"/>
  <c r="U299" i="2"/>
  <c r="V279" i="2"/>
  <c r="V277" i="2"/>
  <c r="V275" i="2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U238" i="2"/>
  <c r="U239" i="2"/>
  <c r="U240" i="2"/>
  <c r="U241" i="2"/>
  <c r="U242" i="2"/>
  <c r="U243" i="2"/>
  <c r="U247" i="2"/>
  <c r="U248" i="2"/>
  <c r="U249" i="2"/>
  <c r="U250" i="2"/>
  <c r="U251" i="2"/>
  <c r="U255" i="2"/>
  <c r="U256" i="2"/>
  <c r="U257" i="2"/>
  <c r="U258" i="2"/>
  <c r="U259" i="2"/>
  <c r="U260" i="2"/>
  <c r="U261" i="2"/>
  <c r="U262" i="2"/>
  <c r="V242" i="2"/>
  <c r="V240" i="2"/>
  <c r="V238" i="2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U200" i="2"/>
  <c r="U201" i="2"/>
  <c r="U202" i="2"/>
  <c r="U203" i="2"/>
  <c r="U204" i="2"/>
  <c r="U205" i="2"/>
  <c r="U209" i="2"/>
  <c r="U210" i="2"/>
  <c r="U211" i="2"/>
  <c r="U212" i="2"/>
  <c r="U213" i="2"/>
  <c r="U217" i="2"/>
  <c r="U218" i="2"/>
  <c r="U219" i="2"/>
  <c r="U220" i="2"/>
  <c r="U221" i="2"/>
  <c r="U222" i="2"/>
  <c r="U223" i="2"/>
  <c r="U224" i="2"/>
  <c r="V204" i="2"/>
  <c r="V202" i="2"/>
  <c r="V200" i="2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U162" i="2"/>
  <c r="U163" i="2"/>
  <c r="U164" i="2"/>
  <c r="U165" i="2"/>
  <c r="U166" i="2"/>
  <c r="U167" i="2"/>
  <c r="U171" i="2"/>
  <c r="U172" i="2"/>
  <c r="U173" i="2"/>
  <c r="U174" i="2"/>
  <c r="U175" i="2"/>
  <c r="U179" i="2"/>
  <c r="U180" i="2"/>
  <c r="U181" i="2"/>
  <c r="U182" i="2"/>
  <c r="U183" i="2"/>
  <c r="U184" i="2"/>
  <c r="U185" i="2"/>
  <c r="U186" i="2"/>
  <c r="V166" i="2"/>
  <c r="V164" i="2"/>
  <c r="V162" i="2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U125" i="2"/>
  <c r="U126" i="2"/>
  <c r="U127" i="2"/>
  <c r="U128" i="2"/>
  <c r="U129" i="2"/>
  <c r="U130" i="2"/>
  <c r="U134" i="2"/>
  <c r="U135" i="2"/>
  <c r="U136" i="2"/>
  <c r="U137" i="2"/>
  <c r="U138" i="2"/>
  <c r="U142" i="2"/>
  <c r="U143" i="2"/>
  <c r="U144" i="2"/>
  <c r="U145" i="2"/>
  <c r="U146" i="2"/>
  <c r="U147" i="2"/>
  <c r="U148" i="2"/>
  <c r="U149" i="2"/>
  <c r="V129" i="2"/>
  <c r="V127" i="2"/>
  <c r="V125" i="2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U87" i="2"/>
  <c r="U88" i="2"/>
  <c r="U89" i="2"/>
  <c r="U90" i="2"/>
  <c r="U91" i="2"/>
  <c r="U92" i="2"/>
  <c r="U96" i="2"/>
  <c r="U97" i="2"/>
  <c r="U98" i="2"/>
  <c r="U99" i="2"/>
  <c r="U100" i="2"/>
  <c r="U104" i="2"/>
  <c r="U105" i="2"/>
  <c r="U106" i="2"/>
  <c r="U107" i="2"/>
  <c r="U108" i="2"/>
  <c r="U109" i="2"/>
  <c r="U110" i="2"/>
  <c r="U111" i="2"/>
  <c r="V91" i="2"/>
  <c r="V89" i="2"/>
  <c r="V87" i="2"/>
  <c r="U50" i="2"/>
  <c r="U51" i="2"/>
  <c r="U52" i="2"/>
  <c r="U53" i="2"/>
  <c r="U54" i="2"/>
  <c r="U55" i="2"/>
  <c r="U59" i="2"/>
  <c r="U60" i="2"/>
  <c r="U61" i="2"/>
  <c r="U62" i="2"/>
  <c r="U63" i="2"/>
  <c r="U67" i="2"/>
  <c r="U68" i="2"/>
  <c r="U69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U70" i="2"/>
  <c r="U71" i="2"/>
  <c r="U72" i="2"/>
  <c r="U73" i="2"/>
  <c r="U74" i="2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U337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A69" i="2"/>
  <c r="A70" i="2"/>
  <c r="A71" i="2"/>
  <c r="A72" i="2"/>
  <c r="A73" i="2"/>
  <c r="A74" i="2"/>
  <c r="C80" i="2"/>
  <c r="C43" i="2"/>
  <c r="V54" i="2"/>
  <c r="V52" i="2"/>
  <c r="V50" i="2"/>
  <c r="S206" i="2" l="1"/>
  <c r="V49" i="2"/>
  <c r="V53" i="2"/>
  <c r="V86" i="2"/>
  <c r="V90" i="2"/>
  <c r="V126" i="2"/>
  <c r="V161" i="2"/>
  <c r="V165" i="2"/>
  <c r="V201" i="2"/>
  <c r="V237" i="2"/>
  <c r="V241" i="2"/>
  <c r="V276" i="2"/>
  <c r="V311" i="2"/>
  <c r="V315" i="2"/>
  <c r="V350" i="2"/>
  <c r="V385" i="2"/>
  <c r="V389" i="2"/>
  <c r="V424" i="2"/>
  <c r="V459" i="2"/>
  <c r="V463" i="2"/>
  <c r="V498" i="2"/>
  <c r="V533" i="2"/>
  <c r="V537" i="2"/>
  <c r="V572" i="2"/>
  <c r="V607" i="2"/>
  <c r="V611" i="2"/>
  <c r="V646" i="2"/>
  <c r="V681" i="2"/>
  <c r="V685" i="2"/>
  <c r="V723" i="2"/>
  <c r="V759" i="2"/>
  <c r="V51" i="2"/>
  <c r="V337" i="2"/>
  <c r="V88" i="2"/>
  <c r="V124" i="2"/>
  <c r="V128" i="2"/>
  <c r="V163" i="2"/>
  <c r="V199" i="2"/>
  <c r="V203" i="2"/>
  <c r="V239" i="2"/>
  <c r="V274" i="2"/>
  <c r="V278" i="2"/>
  <c r="V313" i="2"/>
  <c r="V348" i="2"/>
  <c r="V352" i="2"/>
  <c r="V387" i="2"/>
  <c r="V422" i="2"/>
  <c r="V426" i="2"/>
  <c r="V461" i="2"/>
  <c r="V496" i="2"/>
  <c r="V500" i="2"/>
  <c r="V535" i="2"/>
  <c r="V570" i="2"/>
  <c r="V574" i="2"/>
  <c r="V609" i="2"/>
  <c r="V644" i="2"/>
  <c r="V648" i="2"/>
  <c r="V683" i="2"/>
  <c r="V719" i="2"/>
  <c r="V757" i="2"/>
  <c r="V761" i="2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W129" i="2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276" i="2"/>
  <c r="W463" i="2"/>
  <c r="L27" i="2"/>
  <c r="S6" i="2" s="1"/>
  <c r="W315" i="2"/>
  <c r="W427" i="2"/>
  <c r="S17" i="2"/>
  <c r="S13" i="2"/>
  <c r="W53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W200" i="2"/>
  <c r="W278" i="2"/>
  <c r="W496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127" i="2"/>
  <c r="W204" i="2"/>
  <c r="W274" i="2"/>
  <c r="W313" i="2"/>
  <c r="W461" i="2"/>
  <c r="W500" i="2"/>
  <c r="S15" i="2"/>
  <c r="S27" i="2"/>
  <c r="W337" i="2"/>
  <c r="W49" i="2"/>
  <c r="W125" i="2"/>
  <c r="W202" i="2"/>
  <c r="W311" i="2"/>
  <c r="W459" i="2"/>
  <c r="W498" i="2"/>
  <c r="S18" i="2"/>
  <c r="S16" i="2"/>
  <c r="L19" i="2"/>
  <c r="S5" i="2" s="1"/>
  <c r="J13" i="2"/>
  <c r="J32" i="2"/>
  <c r="J30" i="2"/>
  <c r="F38" i="2"/>
  <c r="F19" i="2"/>
  <c r="Q6" i="2"/>
  <c r="I38" i="2"/>
  <c r="R7" i="2" s="1"/>
  <c r="J35" i="2"/>
  <c r="I27" i="2"/>
  <c r="R6" i="2" s="1"/>
  <c r="J22" i="2"/>
  <c r="I19" i="2"/>
  <c r="R5" i="2" s="1"/>
  <c r="J12" i="2"/>
  <c r="J17" i="2"/>
  <c r="O19" i="2"/>
  <c r="H19" i="2"/>
  <c r="J24" i="2"/>
  <c r="M19" i="2"/>
  <c r="S12" i="2"/>
  <c r="W757" i="2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W124" i="2"/>
  <c r="W126" i="2"/>
  <c r="W128" i="2"/>
  <c r="W199" i="2"/>
  <c r="W201" i="2"/>
  <c r="W203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312" i="2"/>
  <c r="W314" i="2"/>
  <c r="W316" i="2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460" i="2"/>
  <c r="W462" i="2"/>
  <c r="W464" i="2"/>
  <c r="W497" i="2"/>
  <c r="W499" i="2"/>
  <c r="W501" i="2"/>
  <c r="W51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275" i="2"/>
  <c r="W277" i="2"/>
  <c r="W279" i="2"/>
  <c r="W533" i="2"/>
  <c r="W54" i="2"/>
  <c r="W50" i="2"/>
  <c r="W87" i="2"/>
  <c r="W89" i="2"/>
  <c r="W91" i="2"/>
  <c r="W161" i="2"/>
  <c r="W163" i="2"/>
  <c r="W165" i="2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W238" i="2"/>
  <c r="W240" i="2"/>
  <c r="W242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W386" i="2"/>
  <c r="W388" i="2"/>
  <c r="W390" i="2"/>
  <c r="W537" i="2"/>
  <c r="W610" i="2"/>
  <c r="W683" i="2"/>
  <c r="W720" i="2"/>
  <c r="W760" i="2"/>
  <c r="W758" i="2"/>
  <c r="W756" i="2"/>
  <c r="W686" i="2"/>
  <c r="W684" i="2"/>
  <c r="W682" i="2"/>
  <c r="W650" i="2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W611" i="2"/>
  <c r="W609" i="2"/>
  <c r="W607" i="2"/>
  <c r="W538" i="2"/>
  <c r="W536" i="2"/>
  <c r="W534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426" i="2"/>
  <c r="W762" i="2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W723" i="2"/>
  <c r="W718" i="2"/>
  <c r="W681" i="2"/>
  <c r="W648" i="2"/>
  <c r="W646" i="2"/>
  <c r="W644" i="2"/>
  <c r="W608" i="2"/>
  <c r="W575" i="2"/>
  <c r="W573" i="2"/>
  <c r="W571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535" i="2"/>
  <c r="W425" i="2"/>
  <c r="W423" i="2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W352" i="2"/>
  <c r="W350" i="2"/>
  <c r="W348" i="2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W759" i="2"/>
  <c r="W722" i="2"/>
  <c r="W719" i="2"/>
  <c r="W685" i="2"/>
  <c r="W649" i="2"/>
  <c r="W647" i="2"/>
  <c r="W645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W612" i="2"/>
  <c r="W574" i="2"/>
  <c r="W572" i="2"/>
  <c r="W570" i="2"/>
  <c r="W424" i="2"/>
  <c r="W422" i="2"/>
  <c r="W353" i="2"/>
  <c r="W351" i="2"/>
  <c r="W349" i="2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W52" i="2"/>
  <c r="W86" i="2"/>
  <c r="W88" i="2"/>
  <c r="W90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162" i="2"/>
  <c r="W164" i="2"/>
  <c r="W166" i="2"/>
  <c r="W237" i="2"/>
  <c r="W239" i="2"/>
  <c r="W241" i="2"/>
  <c r="W385" i="2"/>
  <c r="W387" i="2"/>
  <c r="W389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721" i="2"/>
  <c r="V718" i="2"/>
  <c r="V720" i="2"/>
  <c r="V722" i="2"/>
  <c r="S19" i="2" l="1"/>
  <c r="J38" i="2"/>
  <c r="Q7" i="2"/>
  <c r="J27" i="2"/>
  <c r="J19" i="2"/>
  <c r="Q5" i="2"/>
</calcChain>
</file>

<file path=xl/sharedStrings.xml><?xml version="1.0" encoding="utf-8"?>
<sst xmlns="http://schemas.openxmlformats.org/spreadsheetml/2006/main" count="3555" uniqueCount="1074">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</sst>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4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$G$405:$G$410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66-Victor-Valley_160822182956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VVAERC aebg_consortiumexpenditures_160722 8_8_2016.xlsm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66-Victor-Valley_160822182956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66 Victor Valley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>
        <f>IF(SUMMARY!$B$4=C405,MAX($F$1:F404)+1,"n/a")</f>
        <v>1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>
        <f>IF(SUMMARY!$B$4=C406,MAX($F$1:F405)+1,"n/a")</f>
        <v>2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>
        <f>IF(SUMMARY!$B$4=C407,MAX($F$1:F406)+1,"n/a")</f>
        <v>3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>
        <f>IF(SUMMARY!$B$4=C408,MAX($F$1:F407)+1,"n/a")</f>
        <v>4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>
        <f>IF(SUMMARY!$B$4=C409,MAX($F$1:F408)+1,"n/a")</f>
        <v>5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>
        <f>IF(SUMMARY!$B$4=C410,MAX($F$1:F409)+1,"n/a")</f>
        <v>6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topLeftCell="A280" zoomScale="60" zoomScaleNormal="60" zoomScalePageLayoutView="66" workbookViewId="0">
      <selection activeCell="L210" sqref="L210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63" t="s">
        <v>1051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65" t="s">
        <v>254</v>
      </c>
      <c r="C4" s="165"/>
      <c r="D4" s="165"/>
      <c r="E4" s="165"/>
      <c r="F4" s="24"/>
      <c r="G4" s="24"/>
      <c r="H4" s="25"/>
      <c r="I4" s="25"/>
      <c r="J4" s="25"/>
      <c r="K4" s="25"/>
      <c r="L4" s="24"/>
      <c r="M4" s="24"/>
      <c r="N4" s="24"/>
      <c r="O4" s="170" t="s">
        <v>56</v>
      </c>
      <c r="P4" s="170"/>
      <c r="Q4" s="108">
        <f>R4</f>
        <v>2025725</v>
      </c>
      <c r="R4" s="108">
        <f>SUMIFS(Sheet1!H:H,Sheet1!C:C,B4)</f>
        <v>2025725</v>
      </c>
      <c r="S4" s="108">
        <f>SUMIFS(Sheet1!J:J,Sheet1!C:C,B4)</f>
        <v>2069315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71" t="s">
        <v>2</v>
      </c>
      <c r="P5" s="171"/>
      <c r="Q5" s="109" t="str">
        <f>IF(Q4=F19," - ",IF(Q4-F19&gt;0,TEXT(Q4-F19,"$#,###")&amp;" ▼",TEXT(ABS(Q4-F19),"$#,###")&amp;" ▲"))</f>
        <v>$924,907 ▲</v>
      </c>
      <c r="R5" s="109" t="str">
        <f>IF(I19=R4," - ",IF(R4-I19&gt;0,TEXT(R4-I19,"$#,###")&amp;" ▼",TEXT(ABS(R4-I19),"$#,###")&amp;" ▲"))</f>
        <v>$328,445 ▼</v>
      </c>
      <c r="S5" s="109" t="str">
        <f>IF(L19=S4," - ",IF(S4-L19&gt;0,TEXT(S4-L19,"$#,###")&amp;" ▼",TEXT(ABS(S4-L19),"$#,###")&amp;" ▲"))</f>
        <v xml:space="preserve"> - 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71" t="s">
        <v>12</v>
      </c>
      <c r="P6" s="171"/>
      <c r="Q6" s="109" t="str">
        <f>IF(F27=Q4," - ",IF(Q4-F27&gt;0,TEXT(Q4-F27,"$#,###")&amp;" ▼",TEXT(ABS(Q4-F27),"$#,###")&amp;" ▲"))</f>
        <v>$924,907 ▲</v>
      </c>
      <c r="R6" s="109" t="str">
        <f>IF(I27=R4," - ",IF(R4-I27&gt;0,TEXT(R4-I27,"$#,###")&amp;" ▼",TEXT(ABS(R4-I27),"$#,###")&amp;" ▲"))</f>
        <v>$328,445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69" t="s">
        <v>1052</v>
      </c>
      <c r="P7" s="169"/>
      <c r="Q7" s="110" t="str">
        <f>IF(F38=Q4," - ",IF(Q4-F38&gt;0,TEXT(Q4-F38,"$#,###")&amp;" ▼",TEXT(ABS(Q4-F38),"$#,###")&amp;" ▲"))</f>
        <v>$924,907 ▲</v>
      </c>
      <c r="R7" s="110" t="str">
        <f>IF(I38=R4," - ",IF(R4-I38&gt;0,TEXT(R4-I38,"$#,###")&amp;" ▼",TEXT(ABS(R4-I38),"$#,###")&amp;" ▲"))</f>
        <v>$328,445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49" t="s">
        <v>60</v>
      </c>
      <c r="E9" s="150"/>
      <c r="F9" s="150"/>
      <c r="G9" s="150"/>
      <c r="H9" s="150"/>
      <c r="I9" s="150"/>
      <c r="J9" s="151"/>
      <c r="K9" s="26"/>
      <c r="L9" s="139" t="s">
        <v>67</v>
      </c>
      <c r="M9" s="140"/>
      <c r="N9" s="140"/>
      <c r="O9" s="140"/>
      <c r="P9" s="140"/>
      <c r="Q9" s="140"/>
      <c r="R9" s="140"/>
      <c r="S9" s="141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52" t="s">
        <v>1053</v>
      </c>
      <c r="E10" s="152"/>
      <c r="F10" s="152"/>
      <c r="G10" s="152" t="s">
        <v>1054</v>
      </c>
      <c r="H10" s="152"/>
      <c r="I10" s="152"/>
      <c r="J10" s="153" t="s">
        <v>1055</v>
      </c>
      <c r="K10" s="15"/>
      <c r="L10" s="142"/>
      <c r="M10" s="143"/>
      <c r="N10" s="143"/>
      <c r="O10" s="143"/>
      <c r="P10" s="143"/>
      <c r="Q10" s="143"/>
      <c r="R10" s="143"/>
      <c r="S10" s="144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5" t="s">
        <v>2</v>
      </c>
      <c r="C11" s="146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54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56" t="s">
        <v>1</v>
      </c>
      <c r="C12" s="157"/>
      <c r="D12" s="36">
        <f t="shared" ref="D12:H18" si="0">SUMIFS(D$49:D$782,$B$49:$B$782,$B12)</f>
        <v>438797.6</v>
      </c>
      <c r="E12" s="36">
        <f t="shared" si="0"/>
        <v>1380517</v>
      </c>
      <c r="F12" s="99">
        <f>SUM(D12:E12)</f>
        <v>1819314.6</v>
      </c>
      <c r="G12" s="36">
        <f t="shared" si="0"/>
        <v>277164.73</v>
      </c>
      <c r="H12" s="36">
        <f t="shared" si="0"/>
        <v>711476.91</v>
      </c>
      <c r="I12" s="99">
        <f>SUM(G12:H12)</f>
        <v>988641.64</v>
      </c>
      <c r="J12" s="114" t="str">
        <f>IF(F12-I12=0,0,IF(F12-I12&gt;0,TEXT(ABS(F12-I12),"$#,###")&amp;" ▼",TEXT(ABS(F12-I12),"$#,###")&amp;" ▲"))</f>
        <v>$830,673 ▼</v>
      </c>
      <c r="K12" s="33"/>
      <c r="L12" s="36">
        <f t="shared" ref="L12:R18" si="1">SUMIFS(L$49:L$782,$B$49:$B$782,$B12)</f>
        <v>1288880</v>
      </c>
      <c r="M12" s="36">
        <f t="shared" si="1"/>
        <v>0</v>
      </c>
      <c r="N12" s="36">
        <f t="shared" si="1"/>
        <v>0</v>
      </c>
      <c r="O12" s="36">
        <f t="shared" si="1"/>
        <v>216693</v>
      </c>
      <c r="P12" s="36">
        <f t="shared" si="1"/>
        <v>323532.09999999998</v>
      </c>
      <c r="Q12" s="36">
        <f t="shared" si="1"/>
        <v>940680</v>
      </c>
      <c r="R12" s="36">
        <f t="shared" si="1"/>
        <v>0</v>
      </c>
      <c r="S12" s="94">
        <f t="shared" ref="S12:S18" si="2">SUM(L12:R12)</f>
        <v>2769785.1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7" t="s">
        <v>5</v>
      </c>
      <c r="C13" s="148"/>
      <c r="D13" s="36">
        <f t="shared" si="0"/>
        <v>57099</v>
      </c>
      <c r="E13" s="36">
        <f t="shared" si="0"/>
        <v>327090</v>
      </c>
      <c r="F13" s="100">
        <f t="shared" ref="F13:F18" si="3">SUM(D13:E13)</f>
        <v>384189</v>
      </c>
      <c r="G13" s="36">
        <f t="shared" si="0"/>
        <v>40223.11</v>
      </c>
      <c r="H13" s="36">
        <f t="shared" si="0"/>
        <v>579431</v>
      </c>
      <c r="I13" s="100">
        <f t="shared" ref="I13:I18" si="4">SUM(G13:H13)</f>
        <v>619654.11</v>
      </c>
      <c r="J13" s="114" t="str">
        <f t="shared" ref="J13:J18" si="5">IF(F13-I13=0,0,IF(F13-I13&gt;0,TEXT(ABS(F13-I13),"$#,###")&amp;" ▼",TEXT(ABS(F13-I13),"$#,###")&amp;" ▲"))</f>
        <v>$235,465 ▲</v>
      </c>
      <c r="K13" s="33"/>
      <c r="L13" s="36">
        <f t="shared" si="1"/>
        <v>279719</v>
      </c>
      <c r="M13" s="36">
        <f t="shared" si="1"/>
        <v>84981</v>
      </c>
      <c r="N13" s="36">
        <f t="shared" si="1"/>
        <v>0</v>
      </c>
      <c r="O13" s="36">
        <f t="shared" si="1"/>
        <v>4985</v>
      </c>
      <c r="P13" s="36">
        <f t="shared" si="1"/>
        <v>83129.100000000006</v>
      </c>
      <c r="Q13" s="36">
        <f t="shared" si="1"/>
        <v>277212</v>
      </c>
      <c r="R13" s="36">
        <f t="shared" si="1"/>
        <v>0</v>
      </c>
      <c r="S13" s="94">
        <f t="shared" si="2"/>
        <v>730026.1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7" t="s">
        <v>6</v>
      </c>
      <c r="C14" s="148"/>
      <c r="D14" s="36">
        <f t="shared" si="0"/>
        <v>0</v>
      </c>
      <c r="E14" s="36">
        <f t="shared" si="0"/>
        <v>94695</v>
      </c>
      <c r="F14" s="100">
        <f t="shared" si="3"/>
        <v>94695</v>
      </c>
      <c r="G14" s="36">
        <f t="shared" si="0"/>
        <v>0</v>
      </c>
      <c r="H14" s="36">
        <f t="shared" si="0"/>
        <v>12303</v>
      </c>
      <c r="I14" s="100">
        <f t="shared" si="4"/>
        <v>12303</v>
      </c>
      <c r="J14" s="114" t="str">
        <f t="shared" si="5"/>
        <v>$82,392 ▼</v>
      </c>
      <c r="K14" s="33"/>
      <c r="L14" s="36">
        <f t="shared" si="1"/>
        <v>60788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60788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7" t="s">
        <v>7</v>
      </c>
      <c r="C15" s="148"/>
      <c r="D15" s="36">
        <f t="shared" si="0"/>
        <v>34385</v>
      </c>
      <c r="E15" s="36">
        <f t="shared" si="0"/>
        <v>154033</v>
      </c>
      <c r="F15" s="100">
        <f t="shared" si="3"/>
        <v>188418</v>
      </c>
      <c r="G15" s="36">
        <f t="shared" si="0"/>
        <v>0</v>
      </c>
      <c r="H15" s="36">
        <f t="shared" si="0"/>
        <v>12303</v>
      </c>
      <c r="I15" s="100">
        <f t="shared" si="4"/>
        <v>12303</v>
      </c>
      <c r="J15" s="114" t="str">
        <f t="shared" si="5"/>
        <v>$176,115 ▼</v>
      </c>
      <c r="K15" s="47"/>
      <c r="L15" s="36">
        <f t="shared" si="1"/>
        <v>162270</v>
      </c>
      <c r="M15" s="36">
        <f t="shared" si="1"/>
        <v>0</v>
      </c>
      <c r="N15" s="36">
        <f t="shared" si="1"/>
        <v>429851</v>
      </c>
      <c r="O15" s="36">
        <f t="shared" si="1"/>
        <v>75568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667689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7" t="s">
        <v>8</v>
      </c>
      <c r="C16" s="148"/>
      <c r="D16" s="36">
        <f t="shared" si="0"/>
        <v>0</v>
      </c>
      <c r="E16" s="36">
        <f t="shared" si="0"/>
        <v>94695</v>
      </c>
      <c r="F16" s="100">
        <f t="shared" si="3"/>
        <v>94695</v>
      </c>
      <c r="G16" s="36">
        <f t="shared" si="0"/>
        <v>0</v>
      </c>
      <c r="H16" s="36">
        <f t="shared" si="0"/>
        <v>12303</v>
      </c>
      <c r="I16" s="100">
        <f t="shared" si="4"/>
        <v>12303</v>
      </c>
      <c r="J16" s="114" t="str">
        <f t="shared" si="5"/>
        <v>$82,392 ▼</v>
      </c>
      <c r="K16" s="33"/>
      <c r="L16" s="36">
        <f t="shared" si="1"/>
        <v>63788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1680</v>
      </c>
      <c r="Q16" s="36">
        <f t="shared" si="1"/>
        <v>0</v>
      </c>
      <c r="R16" s="36">
        <f t="shared" si="1"/>
        <v>0</v>
      </c>
      <c r="S16" s="94">
        <f t="shared" si="2"/>
        <v>65468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7" t="s">
        <v>9</v>
      </c>
      <c r="C17" s="148"/>
      <c r="D17" s="36">
        <f t="shared" si="0"/>
        <v>0</v>
      </c>
      <c r="E17" s="36">
        <f t="shared" si="0"/>
        <v>94695</v>
      </c>
      <c r="F17" s="100">
        <f t="shared" si="3"/>
        <v>94695</v>
      </c>
      <c r="G17" s="36">
        <f t="shared" si="0"/>
        <v>0</v>
      </c>
      <c r="H17" s="36">
        <f t="shared" si="0"/>
        <v>12303</v>
      </c>
      <c r="I17" s="100">
        <f t="shared" si="4"/>
        <v>12303</v>
      </c>
      <c r="J17" s="114" t="str">
        <f t="shared" si="5"/>
        <v>$82,392 ▼</v>
      </c>
      <c r="K17" s="33"/>
      <c r="L17" s="36">
        <f t="shared" si="1"/>
        <v>50788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50788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58" t="s">
        <v>10</v>
      </c>
      <c r="C18" s="159"/>
      <c r="D18" s="37">
        <f t="shared" si="0"/>
        <v>75016</v>
      </c>
      <c r="E18" s="38">
        <f t="shared" si="0"/>
        <v>199609</v>
      </c>
      <c r="F18" s="101">
        <f t="shared" si="3"/>
        <v>274625</v>
      </c>
      <c r="G18" s="37">
        <f t="shared" si="0"/>
        <v>2377</v>
      </c>
      <c r="H18" s="38">
        <f t="shared" si="0"/>
        <v>37395</v>
      </c>
      <c r="I18" s="101">
        <f t="shared" si="4"/>
        <v>39772</v>
      </c>
      <c r="J18" s="115" t="str">
        <f t="shared" si="5"/>
        <v>$234,853 ▼</v>
      </c>
      <c r="K18" s="33"/>
      <c r="L18" s="37">
        <f t="shared" si="1"/>
        <v>163082</v>
      </c>
      <c r="M18" s="38">
        <f t="shared" si="1"/>
        <v>0</v>
      </c>
      <c r="N18" s="37">
        <f t="shared" si="1"/>
        <v>0</v>
      </c>
      <c r="O18" s="38">
        <f t="shared" si="1"/>
        <v>831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163913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60" t="s">
        <v>11</v>
      </c>
      <c r="C19" s="161"/>
      <c r="D19" s="96">
        <f t="shared" ref="D19:E19" si="6">SUM(D12:D18)</f>
        <v>605297.6</v>
      </c>
      <c r="E19" s="96">
        <f t="shared" si="6"/>
        <v>2345334</v>
      </c>
      <c r="F19" s="102">
        <f>SUM(F12:F18)</f>
        <v>2950631.6</v>
      </c>
      <c r="G19" s="96">
        <f>SUM(G12:G18)</f>
        <v>319764.83999999997</v>
      </c>
      <c r="H19" s="96">
        <f>SUM(H12:H18)</f>
        <v>1377514.9100000001</v>
      </c>
      <c r="I19" s="102">
        <f>SUM(I12:I18)</f>
        <v>1697279.75</v>
      </c>
      <c r="J19" s="114" t="str">
        <f>IF(F19-I19=0,0,IF(F19-I19&gt;0,TEXT(ABS(F19-I19),"$#,###")&amp;" ▼",TEXT(ABS(F19-I19),"$#,###")&amp;" ▲"))</f>
        <v>$1,253,352 ▼</v>
      </c>
      <c r="K19" s="29"/>
      <c r="L19" s="96">
        <f t="shared" ref="L19:R19" si="7">SUM(L12:L18)</f>
        <v>2069315</v>
      </c>
      <c r="M19" s="96">
        <f t="shared" si="7"/>
        <v>84981</v>
      </c>
      <c r="N19" s="96">
        <f t="shared" si="7"/>
        <v>429851</v>
      </c>
      <c r="O19" s="96">
        <f t="shared" si="7"/>
        <v>298077</v>
      </c>
      <c r="P19" s="96">
        <f t="shared" si="7"/>
        <v>408341.19999999995</v>
      </c>
      <c r="Q19" s="96">
        <f t="shared" si="7"/>
        <v>1217892</v>
      </c>
      <c r="R19" s="96">
        <f t="shared" si="7"/>
        <v>0</v>
      </c>
      <c r="S19" s="96">
        <f>SUM(S12:S18)</f>
        <v>4508457.2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5" t="s">
        <v>12</v>
      </c>
      <c r="C21" s="146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56" t="s">
        <v>21</v>
      </c>
      <c r="C22" s="157"/>
      <c r="D22" s="36">
        <f t="shared" ref="D22:E26" si="8">SUMIFS(D$49:D$782,$B$49:$B$782,$B22)</f>
        <v>104123</v>
      </c>
      <c r="E22" s="36">
        <f t="shared" si="8"/>
        <v>337868</v>
      </c>
      <c r="F22" s="99">
        <f>SUM(D22:E22)</f>
        <v>441991</v>
      </c>
      <c r="G22" s="36">
        <f t="shared" ref="G22:H22" si="9">SUMIFS(G$49:G$782,$B$49:$B$782,$B22)</f>
        <v>12451.91</v>
      </c>
      <c r="H22" s="36">
        <f t="shared" si="9"/>
        <v>109914</v>
      </c>
      <c r="I22" s="99">
        <f>SUM(G22:H22)</f>
        <v>122365.91</v>
      </c>
      <c r="J22" s="114" t="str">
        <f>IF(F22-I22=0,0,IF(F22-I22&gt;0,TEXT(ABS(F22-I22),"$#,###")&amp;" ▼",TEXT(ABS(F22-I22),"$#,###")&amp;" ▲"))</f>
        <v>$319,625 ▼</v>
      </c>
      <c r="K22" s="33"/>
      <c r="L22" s="36">
        <f t="shared" ref="L22:R26" si="10">SUMIFS(L$49:L$782,$B$49:$B$782,$B22)</f>
        <v>372266</v>
      </c>
      <c r="M22" s="36">
        <f t="shared" si="10"/>
        <v>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372266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7" t="s">
        <v>22</v>
      </c>
      <c r="C23" s="148"/>
      <c r="D23" s="36">
        <f t="shared" si="8"/>
        <v>496813</v>
      </c>
      <c r="E23" s="36">
        <f t="shared" si="8"/>
        <v>1653223</v>
      </c>
      <c r="F23" s="99">
        <f t="shared" ref="F23:F26" si="11">SUM(D23:E23)</f>
        <v>2150036</v>
      </c>
      <c r="G23" s="36">
        <f t="shared" ref="G23:H26" si="12">SUMIFS(G$49:G$782,$B$49:$B$782,$B23)</f>
        <v>302950.67</v>
      </c>
      <c r="H23" s="36">
        <f t="shared" si="12"/>
        <v>1220082.23</v>
      </c>
      <c r="I23" s="100">
        <f t="shared" ref="I23:I26" si="13">SUM(G23:H23)</f>
        <v>1523032.9</v>
      </c>
      <c r="J23" s="114" t="str">
        <f t="shared" ref="J23:J27" si="14">IF(F23-I23=0,0,IF(F23-I23&gt;0,TEXT(ABS(F23-I23),"$#,###")&amp;" ▼",TEXT(ABS(F23-I23),"$#,###")&amp;" ▲"))</f>
        <v>$627,003 ▼</v>
      </c>
      <c r="K23" s="47"/>
      <c r="L23" s="36">
        <f t="shared" si="10"/>
        <v>1399337</v>
      </c>
      <c r="M23" s="36">
        <f t="shared" si="10"/>
        <v>76481</v>
      </c>
      <c r="N23" s="36">
        <f t="shared" si="10"/>
        <v>429851</v>
      </c>
      <c r="O23" s="36">
        <f t="shared" si="10"/>
        <v>259577</v>
      </c>
      <c r="P23" s="36">
        <f t="shared" si="10"/>
        <v>406661</v>
      </c>
      <c r="Q23" s="36">
        <f t="shared" si="10"/>
        <v>1217892</v>
      </c>
      <c r="R23" s="36">
        <f t="shared" si="10"/>
        <v>0</v>
      </c>
      <c r="S23" s="94">
        <f>SUM(L23:R23)</f>
        <v>3789799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7" t="s">
        <v>23</v>
      </c>
      <c r="C24" s="148"/>
      <c r="D24" s="36">
        <f t="shared" si="8"/>
        <v>0</v>
      </c>
      <c r="E24" s="36">
        <f t="shared" si="8"/>
        <v>131413</v>
      </c>
      <c r="F24" s="99">
        <f t="shared" si="11"/>
        <v>131413</v>
      </c>
      <c r="G24" s="36">
        <f t="shared" si="12"/>
        <v>0</v>
      </c>
      <c r="H24" s="36">
        <f t="shared" si="12"/>
        <v>12303</v>
      </c>
      <c r="I24" s="100">
        <f t="shared" si="13"/>
        <v>12303</v>
      </c>
      <c r="J24" s="114" t="str">
        <f t="shared" si="14"/>
        <v>$119,110 ▼</v>
      </c>
      <c r="K24" s="33"/>
      <c r="L24" s="36">
        <f t="shared" si="10"/>
        <v>110203</v>
      </c>
      <c r="M24" s="36">
        <f t="shared" si="10"/>
        <v>4000</v>
      </c>
      <c r="N24" s="36">
        <f t="shared" si="10"/>
        <v>0</v>
      </c>
      <c r="O24" s="36">
        <f t="shared" si="10"/>
        <v>35000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149203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7" t="s">
        <v>24</v>
      </c>
      <c r="C25" s="148"/>
      <c r="D25" s="36">
        <f t="shared" si="8"/>
        <v>4362</v>
      </c>
      <c r="E25" s="36">
        <f t="shared" si="8"/>
        <v>125612</v>
      </c>
      <c r="F25" s="99">
        <f t="shared" si="11"/>
        <v>129974</v>
      </c>
      <c r="G25" s="36">
        <f t="shared" si="12"/>
        <v>4362.42</v>
      </c>
      <c r="H25" s="36">
        <f t="shared" si="12"/>
        <v>22737.68</v>
      </c>
      <c r="I25" s="100">
        <f t="shared" si="13"/>
        <v>27100.1</v>
      </c>
      <c r="J25" s="114" t="str">
        <f t="shared" si="14"/>
        <v>$102,874 ▼</v>
      </c>
      <c r="K25" s="33"/>
      <c r="L25" s="36">
        <f t="shared" si="10"/>
        <v>108471</v>
      </c>
      <c r="M25" s="36">
        <f t="shared" si="10"/>
        <v>4500</v>
      </c>
      <c r="N25" s="36">
        <f t="shared" si="10"/>
        <v>0</v>
      </c>
      <c r="O25" s="36">
        <f t="shared" si="10"/>
        <v>3500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116471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7" t="s">
        <v>25</v>
      </c>
      <c r="C26" s="148"/>
      <c r="D26" s="36">
        <f t="shared" si="8"/>
        <v>0</v>
      </c>
      <c r="E26" s="36">
        <f t="shared" si="8"/>
        <v>97218</v>
      </c>
      <c r="F26" s="101">
        <f t="shared" si="11"/>
        <v>97218</v>
      </c>
      <c r="G26" s="37">
        <f t="shared" si="12"/>
        <v>0</v>
      </c>
      <c r="H26" s="38">
        <f t="shared" si="12"/>
        <v>12478</v>
      </c>
      <c r="I26" s="101">
        <f t="shared" si="13"/>
        <v>12478</v>
      </c>
      <c r="J26" s="115" t="str">
        <f t="shared" si="14"/>
        <v>$84,740 ▼</v>
      </c>
      <c r="K26" s="33"/>
      <c r="L26" s="37">
        <f t="shared" si="10"/>
        <v>79038</v>
      </c>
      <c r="M26" s="38">
        <f t="shared" si="10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79038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66" t="s">
        <v>11</v>
      </c>
      <c r="C27" s="167"/>
      <c r="D27" s="96">
        <f t="shared" ref="D27" si="15">SUM(D22:D26)</f>
        <v>605298</v>
      </c>
      <c r="E27" s="96">
        <f t="shared" ref="E27" si="16">SUM(E22:E26)</f>
        <v>2345334</v>
      </c>
      <c r="F27" s="102">
        <f>SUM(F22:F26)</f>
        <v>2950632</v>
      </c>
      <c r="G27" s="96">
        <f>SUM(G22:G26)</f>
        <v>319764.99999999994</v>
      </c>
      <c r="H27" s="96">
        <f>SUM(H22:H26)</f>
        <v>1377514.91</v>
      </c>
      <c r="I27" s="102">
        <f>SUM(I22:I26)</f>
        <v>1697279.91</v>
      </c>
      <c r="J27" s="114" t="str">
        <f t="shared" si="14"/>
        <v>$1,253,352 ▼</v>
      </c>
      <c r="K27" s="29"/>
      <c r="L27" s="96">
        <f t="shared" ref="L27:R27" si="17">SUM(L22:L26)</f>
        <v>2069315</v>
      </c>
      <c r="M27" s="96">
        <f t="shared" si="17"/>
        <v>84981</v>
      </c>
      <c r="N27" s="96">
        <f t="shared" si="17"/>
        <v>429851</v>
      </c>
      <c r="O27" s="96">
        <f t="shared" si="17"/>
        <v>298077</v>
      </c>
      <c r="P27" s="96">
        <f t="shared" si="17"/>
        <v>406661</v>
      </c>
      <c r="Q27" s="96">
        <f t="shared" si="17"/>
        <v>1217892</v>
      </c>
      <c r="R27" s="96">
        <f t="shared" si="17"/>
        <v>0</v>
      </c>
      <c r="S27" s="96">
        <f>SUM(S22:S26)</f>
        <v>4506777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5" t="s">
        <v>26</v>
      </c>
      <c r="C29" s="146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68"/>
      <c r="M29" s="168"/>
      <c r="N29" s="168"/>
      <c r="O29" s="168"/>
      <c r="P29" s="168"/>
      <c r="Q29" s="168"/>
      <c r="R29" s="168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56" t="s">
        <v>27</v>
      </c>
      <c r="C30" s="157"/>
      <c r="D30" s="36">
        <f t="shared" ref="D30:H36" si="18">SUMIFS(D$49:D$782,$B$49:$B$782,$B30)</f>
        <v>109354</v>
      </c>
      <c r="E30" s="36">
        <f t="shared" si="18"/>
        <v>318015</v>
      </c>
      <c r="F30" s="99">
        <f>SUM(D30:E30)</f>
        <v>427369</v>
      </c>
      <c r="G30" s="36">
        <f t="shared" si="18"/>
        <v>102020</v>
      </c>
      <c r="H30" s="36">
        <f t="shared" si="18"/>
        <v>129552.63</v>
      </c>
      <c r="I30" s="99">
        <f>SUM(G30:H30)</f>
        <v>231572.63</v>
      </c>
      <c r="J30" s="114" t="str">
        <f>IF(F30-I30=0,0,IF(F30-I30&gt;0,TEXT(ABS(F30-I30),"$#,###")&amp;" ▼",TEXT(ABS(F30-I30),"$#,###")&amp;" ▲"))</f>
        <v>$195,796 ▼</v>
      </c>
      <c r="K30" s="33"/>
      <c r="L30" s="155"/>
      <c r="M30" s="155"/>
      <c r="N30" s="155"/>
      <c r="O30" s="155"/>
      <c r="P30" s="155"/>
      <c r="Q30" s="155"/>
      <c r="R30" s="155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7" t="s">
        <v>28</v>
      </c>
      <c r="C31" s="148"/>
      <c r="D31" s="36">
        <f t="shared" si="18"/>
        <v>41918</v>
      </c>
      <c r="E31" s="36">
        <f t="shared" si="18"/>
        <v>188223</v>
      </c>
      <c r="F31" s="100">
        <f t="shared" ref="F31:F37" si="19">SUM(D31:E31)</f>
        <v>230141</v>
      </c>
      <c r="G31" s="36">
        <f t="shared" si="18"/>
        <v>35488.959999999999</v>
      </c>
      <c r="H31" s="36">
        <f t="shared" si="18"/>
        <v>122833.12</v>
      </c>
      <c r="I31" s="100">
        <f t="shared" ref="I31:I37" si="20">SUM(G31:H31)</f>
        <v>158322.07999999999</v>
      </c>
      <c r="J31" s="114" t="str">
        <f t="shared" ref="J31:J38" si="21">IF(F31-I31=0,0,IF(F31-I31&gt;0,TEXT(ABS(F31-I31),"$#,###")&amp;" ▼",TEXT(ABS(F31-I31),"$#,###")&amp;" ▲"))</f>
        <v>$71,819 ▼</v>
      </c>
      <c r="K31" s="33"/>
      <c r="L31" s="155"/>
      <c r="M31" s="155"/>
      <c r="N31" s="155"/>
      <c r="O31" s="155"/>
      <c r="P31" s="155"/>
      <c r="Q31" s="155"/>
      <c r="R31" s="155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7" t="s">
        <v>29</v>
      </c>
      <c r="C32" s="148"/>
      <c r="D32" s="36">
        <f t="shared" si="18"/>
        <v>20432</v>
      </c>
      <c r="E32" s="36">
        <f t="shared" si="18"/>
        <v>117950</v>
      </c>
      <c r="F32" s="100">
        <f t="shared" si="19"/>
        <v>138382</v>
      </c>
      <c r="G32" s="36">
        <f t="shared" si="18"/>
        <v>23208.2</v>
      </c>
      <c r="H32" s="36">
        <f t="shared" si="18"/>
        <v>81656.94</v>
      </c>
      <c r="I32" s="100">
        <f t="shared" si="20"/>
        <v>104865.14</v>
      </c>
      <c r="J32" s="114" t="str">
        <f t="shared" si="21"/>
        <v>$33,517 ▼</v>
      </c>
      <c r="K32" s="33"/>
      <c r="L32" s="155"/>
      <c r="M32" s="155"/>
      <c r="N32" s="155"/>
      <c r="O32" s="155"/>
      <c r="P32" s="155"/>
      <c r="Q32" s="155"/>
      <c r="R32" s="155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7" t="s">
        <v>30</v>
      </c>
      <c r="C33" s="148"/>
      <c r="D33" s="36">
        <f t="shared" si="18"/>
        <v>399454</v>
      </c>
      <c r="E33" s="36">
        <f t="shared" si="18"/>
        <v>476088</v>
      </c>
      <c r="F33" s="100">
        <f t="shared" si="19"/>
        <v>875542</v>
      </c>
      <c r="G33" s="36">
        <f t="shared" si="18"/>
        <v>125895.17</v>
      </c>
      <c r="H33" s="36">
        <f t="shared" si="18"/>
        <v>62882.64</v>
      </c>
      <c r="I33" s="100">
        <f t="shared" si="20"/>
        <v>188777.81</v>
      </c>
      <c r="J33" s="114" t="str">
        <f t="shared" si="21"/>
        <v>$686,764 ▼</v>
      </c>
      <c r="K33" s="47"/>
      <c r="L33" s="155"/>
      <c r="M33" s="155"/>
      <c r="N33" s="155"/>
      <c r="O33" s="155"/>
      <c r="P33" s="155"/>
      <c r="Q33" s="155"/>
      <c r="R33" s="155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7" t="s">
        <v>31</v>
      </c>
      <c r="C34" s="148"/>
      <c r="D34" s="36">
        <f t="shared" si="18"/>
        <v>34140</v>
      </c>
      <c r="E34" s="36">
        <f t="shared" si="18"/>
        <v>1155644</v>
      </c>
      <c r="F34" s="100">
        <f t="shared" si="19"/>
        <v>1189784</v>
      </c>
      <c r="G34" s="36">
        <f t="shared" si="18"/>
        <v>33152.35</v>
      </c>
      <c r="H34" s="36">
        <f t="shared" si="18"/>
        <v>972285.45</v>
      </c>
      <c r="I34" s="100">
        <f t="shared" si="20"/>
        <v>1005437.7999999999</v>
      </c>
      <c r="J34" s="114" t="str">
        <f t="shared" si="21"/>
        <v>$184,346 ▼</v>
      </c>
      <c r="K34" s="33"/>
      <c r="L34" s="155"/>
      <c r="M34" s="155"/>
      <c r="N34" s="155"/>
      <c r="O34" s="155"/>
      <c r="P34" s="155"/>
      <c r="Q34" s="155"/>
      <c r="R34" s="155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7" t="s">
        <v>32</v>
      </c>
      <c r="C35" s="148"/>
      <c r="D35" s="36">
        <f t="shared" si="18"/>
        <v>0</v>
      </c>
      <c r="E35" s="36">
        <f t="shared" si="18"/>
        <v>12933</v>
      </c>
      <c r="F35" s="100">
        <f t="shared" si="19"/>
        <v>12933</v>
      </c>
      <c r="G35" s="36">
        <f t="shared" si="18"/>
        <v>0</v>
      </c>
      <c r="H35" s="36">
        <f t="shared" si="18"/>
        <v>0</v>
      </c>
      <c r="I35" s="100">
        <f t="shared" si="20"/>
        <v>0</v>
      </c>
      <c r="J35" s="114" t="str">
        <f t="shared" si="21"/>
        <v>$12,933 ▼</v>
      </c>
      <c r="K35" s="33"/>
      <c r="L35" s="155"/>
      <c r="M35" s="155"/>
      <c r="N35" s="155"/>
      <c r="O35" s="155"/>
      <c r="P35" s="155"/>
      <c r="Q35" s="155"/>
      <c r="R35" s="155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7" t="s">
        <v>33</v>
      </c>
      <c r="C36" s="148"/>
      <c r="D36" s="36">
        <f t="shared" si="18"/>
        <v>0</v>
      </c>
      <c r="E36" s="36">
        <f t="shared" si="18"/>
        <v>8978</v>
      </c>
      <c r="F36" s="100">
        <f t="shared" si="19"/>
        <v>8978</v>
      </c>
      <c r="G36" s="36">
        <f t="shared" si="18"/>
        <v>0</v>
      </c>
      <c r="H36" s="36">
        <f t="shared" si="18"/>
        <v>3763.59</v>
      </c>
      <c r="I36" s="100">
        <f t="shared" si="20"/>
        <v>3763.59</v>
      </c>
      <c r="J36" s="114" t="str">
        <f t="shared" si="21"/>
        <v>$5,214 ▼</v>
      </c>
      <c r="K36" s="33"/>
      <c r="L36" s="155"/>
      <c r="M36" s="155"/>
      <c r="N36" s="155"/>
      <c r="O36" s="155"/>
      <c r="P36" s="155"/>
      <c r="Q36" s="155"/>
      <c r="R36" s="155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58" t="s">
        <v>1070</v>
      </c>
      <c r="C37" s="159"/>
      <c r="D37" s="37">
        <f t="shared" ref="D37:H37" si="22">SUMIFS(D$49:D$782,$B$49:$B$782,$B37)</f>
        <v>0</v>
      </c>
      <c r="E37" s="38">
        <f t="shared" si="22"/>
        <v>67503</v>
      </c>
      <c r="F37" s="101">
        <f t="shared" si="19"/>
        <v>67503</v>
      </c>
      <c r="G37" s="37">
        <f t="shared" si="22"/>
        <v>0</v>
      </c>
      <c r="H37" s="38">
        <f t="shared" si="22"/>
        <v>4541</v>
      </c>
      <c r="I37" s="101">
        <f t="shared" si="20"/>
        <v>4541</v>
      </c>
      <c r="J37" s="115" t="str">
        <f t="shared" si="21"/>
        <v>$62,962 ▼</v>
      </c>
      <c r="K37" s="29"/>
      <c r="L37" s="155"/>
      <c r="M37" s="155"/>
      <c r="N37" s="155"/>
      <c r="O37" s="155"/>
      <c r="P37" s="155"/>
      <c r="Q37" s="155"/>
      <c r="R37" s="155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605298</v>
      </c>
      <c r="E38" s="96">
        <f t="shared" si="23"/>
        <v>2345334</v>
      </c>
      <c r="F38" s="102">
        <f t="shared" si="23"/>
        <v>2950632</v>
      </c>
      <c r="G38" s="96">
        <f t="shared" si="23"/>
        <v>319764.68</v>
      </c>
      <c r="H38" s="96">
        <f t="shared" si="23"/>
        <v>1377515.37</v>
      </c>
      <c r="I38" s="102">
        <f t="shared" si="23"/>
        <v>1697280.05</v>
      </c>
      <c r="J38" s="114" t="str">
        <f t="shared" si="21"/>
        <v>$1,253,352 ▼</v>
      </c>
      <c r="K38" s="30"/>
      <c r="L38" s="162"/>
      <c r="M38" s="162"/>
      <c r="N38" s="162"/>
      <c r="O38" s="162"/>
      <c r="P38" s="162"/>
      <c r="Q38" s="162"/>
      <c r="R38" s="162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Apple Valley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70" t="s">
        <v>56</v>
      </c>
      <c r="P41" s="170"/>
      <c r="Q41" s="108">
        <f>R41</f>
        <v>367503</v>
      </c>
      <c r="R41" s="108">
        <f>IFERROR(INDEX(Sheet1!H:H,MATCH(U49,Sheet1!E:E,0)),"")</f>
        <v>367503</v>
      </c>
      <c r="S41" s="108">
        <f>IFERROR(INDEX(Sheet1!J:J,MATCH(U49,Sheet1!E:E,0)),"")</f>
        <v>387579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71" t="s">
        <v>2</v>
      </c>
      <c r="P42" s="171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>$58,510 ▼</v>
      </c>
      <c r="S42" s="109" t="str">
        <f>IF(L56=S41," - ",IF(S41-L56&gt;0,TEXT(S41-L56,"$#,###")&amp;" ▼",TEXT(ABS(S41-L56),"$#,###")&amp;" ▲"))</f>
        <v xml:space="preserve"> - 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64" t="str">
        <f>IF(ISNA(Sheet1!B43),"Please select from the list of member agencies affiliated with the selected Consortium","")</f>
        <v/>
      </c>
      <c r="D43" s="164"/>
      <c r="E43" s="164"/>
      <c r="F43" s="164"/>
      <c r="G43" s="164"/>
      <c r="H43" s="31"/>
      <c r="I43" s="31"/>
      <c r="J43" s="31"/>
      <c r="K43" s="31"/>
      <c r="L43" s="13"/>
      <c r="M43" s="24"/>
      <c r="N43" s="24"/>
      <c r="O43" s="171" t="s">
        <v>12</v>
      </c>
      <c r="P43" s="171"/>
      <c r="Q43" s="109" t="str">
        <f>IF(F64=Q41," - ",IF(Q41-F64&gt;0,TEXT(Q41-F64,"$#,###")&amp;" ▼",TEXT(ABS(Q41-F64),"$#,###")&amp;" ▲"))</f>
        <v xml:space="preserve"> - </v>
      </c>
      <c r="R43" s="109" t="str">
        <f>IF(I64=R41," - ",IF(R41-I64&gt;0,TEXT(R41-I64,"$#,###")&amp;" ▼",TEXT(ABS(R41-I64),"$#,###")&amp;" ▲"))</f>
        <v>$58,510 ▼</v>
      </c>
      <c r="S43" s="109" t="str">
        <f>IF(L64=S41," - ",IF(S41-L64&gt;0,TEXT(S41-L64,"$#,###")&amp;" ▼",TEXT(ABS(S41-L64),"$#,###")&amp;" ▲"))</f>
        <v xml:space="preserve"> - 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69" t="s">
        <v>1052</v>
      </c>
      <c r="P44" s="169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>$58,510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49" t="s">
        <v>60</v>
      </c>
      <c r="E46" s="150"/>
      <c r="F46" s="150"/>
      <c r="G46" s="150"/>
      <c r="H46" s="150"/>
      <c r="I46" s="150"/>
      <c r="J46" s="151"/>
      <c r="K46" s="27"/>
      <c r="L46" s="139" t="s">
        <v>67</v>
      </c>
      <c r="M46" s="140"/>
      <c r="N46" s="140"/>
      <c r="O46" s="140"/>
      <c r="P46" s="140"/>
      <c r="Q46" s="140"/>
      <c r="R46" s="140"/>
      <c r="S46" s="141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52" t="s">
        <v>1053</v>
      </c>
      <c r="E47" s="152"/>
      <c r="F47" s="152"/>
      <c r="G47" s="152" t="s">
        <v>1054</v>
      </c>
      <c r="H47" s="152"/>
      <c r="I47" s="152"/>
      <c r="J47" s="153" t="s">
        <v>1055</v>
      </c>
      <c r="K47" s="28"/>
      <c r="L47" s="142"/>
      <c r="M47" s="143"/>
      <c r="N47" s="143"/>
      <c r="O47" s="143"/>
      <c r="P47" s="143"/>
      <c r="Q47" s="143"/>
      <c r="R47" s="143"/>
      <c r="S47" s="144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5" t="s">
        <v>2</v>
      </c>
      <c r="C48" s="146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54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66 Victor Valley</v>
      </c>
      <c r="B49" s="156" t="s">
        <v>1</v>
      </c>
      <c r="C49" s="157"/>
      <c r="D49" s="1">
        <v>118057</v>
      </c>
      <c r="E49" s="1">
        <v>243924</v>
      </c>
      <c r="F49" s="126">
        <f t="shared" ref="F49:F55" si="25">SUM(D49:E49)</f>
        <v>361981</v>
      </c>
      <c r="G49" s="1">
        <v>118056.7</v>
      </c>
      <c r="H49" s="1">
        <v>185413.91</v>
      </c>
      <c r="I49" s="126">
        <f t="shared" ref="I49:I55" si="26">SUM(G49:H49)</f>
        <v>303470.61</v>
      </c>
      <c r="J49" s="114" t="str">
        <f>IF(F49-I49=0,0,IF(F49-I49&gt;0,TEXT(ABS(F49-I49),"$#,###")&amp;" ▼",TEXT(ABS(F49-I49),"$#,###")&amp;" ▲"))</f>
        <v>$58,510 ▼</v>
      </c>
      <c r="K49" s="33"/>
      <c r="L49" s="1">
        <v>382579</v>
      </c>
      <c r="M49" s="1">
        <v>0</v>
      </c>
      <c r="N49" s="1">
        <v>0</v>
      </c>
      <c r="O49" s="1">
        <v>5671</v>
      </c>
      <c r="P49" s="1">
        <v>144734</v>
      </c>
      <c r="Q49" s="1">
        <v>0</v>
      </c>
      <c r="R49" s="1">
        <v>0</v>
      </c>
      <c r="S49" s="127">
        <f t="shared" ref="S49:S55" si="27">SUM(L49:R49)</f>
        <v>532984</v>
      </c>
      <c r="T49" s="85" t="str">
        <f>B41</f>
        <v>Apple Valley Unified School District</v>
      </c>
      <c r="U49" s="86" t="str">
        <f>INDEX(Sheet1!E:E,MATCH($B$4&amp;B41,Sheet1!D:D,0))</f>
        <v>128_Apple Valley Unified School District</v>
      </c>
      <c r="V49" s="87" t="str">
        <f ca="1">Sheet1!$B$8</f>
        <v>66-Victor-Valley_160822182956</v>
      </c>
      <c r="W49" s="87" t="str">
        <f ca="1">Sheet1!$B$10</f>
        <v>VVAERC aebg_consortiumexpenditures_160722 8_8_2016.xlsm</v>
      </c>
    </row>
    <row r="50" spans="1:29" x14ac:dyDescent="0.25">
      <c r="A50" s="33" t="str">
        <f t="shared" si="24"/>
        <v>66 Victor Valley</v>
      </c>
      <c r="B50" s="147" t="s">
        <v>5</v>
      </c>
      <c r="C50" s="148"/>
      <c r="D50" s="2">
        <v>5522</v>
      </c>
      <c r="E50" s="2">
        <v>0</v>
      </c>
      <c r="F50" s="126">
        <f t="shared" si="25"/>
        <v>5522</v>
      </c>
      <c r="G50" s="2">
        <v>5522.3</v>
      </c>
      <c r="H50" s="2">
        <v>0</v>
      </c>
      <c r="I50" s="126">
        <f t="shared" si="26"/>
        <v>5522.3</v>
      </c>
      <c r="J50" s="114" t="str">
        <f t="shared" ref="J50:J55" si="28">IF(F50-I50=0,0,IF(F50-I50&gt;0,TEXT(ABS(F50-I50),"$#,###")&amp;" ▼",TEXT(ABS(F50-I50),"$#,###")&amp;" ▲"))</f>
        <v>$ ▲</v>
      </c>
      <c r="K50" s="33"/>
      <c r="L50" s="2">
        <v>5000</v>
      </c>
      <c r="M50" s="2">
        <v>0</v>
      </c>
      <c r="N50" s="2">
        <v>0</v>
      </c>
      <c r="O50" s="2">
        <v>0</v>
      </c>
      <c r="P50" s="2">
        <v>60186</v>
      </c>
      <c r="Q50" s="2">
        <v>0</v>
      </c>
      <c r="R50" s="2">
        <v>0</v>
      </c>
      <c r="S50" s="127">
        <f t="shared" si="27"/>
        <v>65186</v>
      </c>
      <c r="T50" s="89" t="str">
        <f t="shared" ref="T50:U55" si="29">T49</f>
        <v>Apple Valley Unified School District</v>
      </c>
      <c r="U50" s="87" t="str">
        <f t="shared" si="29"/>
        <v>128_Apple Valley Unified School District</v>
      </c>
      <c r="V50" s="87" t="str">
        <f ca="1">Sheet1!$B$8</f>
        <v>66-Victor-Valley_160822182956</v>
      </c>
      <c r="W50" s="87" t="str">
        <f ca="1">Sheet1!$B$10</f>
        <v>VVAERC aebg_consortiumexpenditures_160722 8_8_2016.xlsm</v>
      </c>
    </row>
    <row r="51" spans="1:29" ht="15" x14ac:dyDescent="0.2">
      <c r="A51" s="33" t="str">
        <f t="shared" si="24"/>
        <v>66 Victor Valley</v>
      </c>
      <c r="B51" s="147" t="s">
        <v>6</v>
      </c>
      <c r="C51" s="148"/>
      <c r="D51" s="2">
        <v>0</v>
      </c>
      <c r="E51" s="2">
        <v>0</v>
      </c>
      <c r="F51" s="126">
        <f t="shared" si="25"/>
        <v>0</v>
      </c>
      <c r="G51" s="2">
        <v>0</v>
      </c>
      <c r="H51" s="2">
        <v>0</v>
      </c>
      <c r="I51" s="126">
        <f t="shared" si="26"/>
        <v>0</v>
      </c>
      <c r="J51" s="114">
        <f t="shared" si="28"/>
        <v>0</v>
      </c>
      <c r="K51" s="33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27">
        <f t="shared" si="27"/>
        <v>0</v>
      </c>
      <c r="T51" s="89" t="str">
        <f t="shared" si="29"/>
        <v>Apple Valley Unified School District</v>
      </c>
      <c r="U51" s="87" t="str">
        <f t="shared" si="29"/>
        <v>128_Apple Valley Unified School District</v>
      </c>
      <c r="V51" s="87" t="str">
        <f ca="1">Sheet1!$B$8</f>
        <v>66-Victor-Valley_160822182956</v>
      </c>
      <c r="W51" s="87" t="str">
        <f ca="1">Sheet1!$B$10</f>
        <v>VVAERC aebg_consortiumexpenditures_160722 8_8_2016.xlsm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66 Victor Valley</v>
      </c>
      <c r="B52" s="147" t="s">
        <v>7</v>
      </c>
      <c r="C52" s="148"/>
      <c r="D52" s="2">
        <v>0</v>
      </c>
      <c r="E52" s="2">
        <v>0</v>
      </c>
      <c r="F52" s="126">
        <f t="shared" si="25"/>
        <v>0</v>
      </c>
      <c r="G52" s="2">
        <v>0</v>
      </c>
      <c r="H52" s="2">
        <v>0</v>
      </c>
      <c r="I52" s="126">
        <f t="shared" si="26"/>
        <v>0</v>
      </c>
      <c r="J52" s="114">
        <f t="shared" si="28"/>
        <v>0</v>
      </c>
      <c r="K52" s="47"/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27">
        <f t="shared" si="27"/>
        <v>0</v>
      </c>
      <c r="T52" s="89" t="str">
        <f t="shared" si="29"/>
        <v>Apple Valley Unified School District</v>
      </c>
      <c r="U52" s="87" t="str">
        <f t="shared" si="29"/>
        <v>128_Apple Valley Unified School District</v>
      </c>
      <c r="V52" s="87" t="str">
        <f ca="1">Sheet1!$B$8</f>
        <v>66-Victor-Valley_160822182956</v>
      </c>
      <c r="W52" s="87" t="str">
        <f ca="1">Sheet1!$B$10</f>
        <v>VVAERC aebg_consortiumexpenditures_160722 8_8_2016.xlsm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66 Victor Valley</v>
      </c>
      <c r="B53" s="147" t="s">
        <v>8</v>
      </c>
      <c r="C53" s="148"/>
      <c r="D53" s="2">
        <v>0</v>
      </c>
      <c r="E53" s="2">
        <v>0</v>
      </c>
      <c r="F53" s="126">
        <f t="shared" si="25"/>
        <v>0</v>
      </c>
      <c r="G53" s="2">
        <v>0</v>
      </c>
      <c r="H53" s="2">
        <v>0</v>
      </c>
      <c r="I53" s="126">
        <f t="shared" si="26"/>
        <v>0</v>
      </c>
      <c r="J53" s="114">
        <f t="shared" si="28"/>
        <v>0</v>
      </c>
      <c r="K53" s="33"/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27">
        <f t="shared" si="27"/>
        <v>0</v>
      </c>
      <c r="T53" s="89" t="str">
        <f t="shared" si="29"/>
        <v>Apple Valley Unified School District</v>
      </c>
      <c r="U53" s="87" t="str">
        <f t="shared" si="29"/>
        <v>128_Apple Valley Unified School District</v>
      </c>
      <c r="V53" s="87" t="str">
        <f ca="1">Sheet1!$B$8</f>
        <v>66-Victor-Valley_160822182956</v>
      </c>
      <c r="W53" s="87" t="str">
        <f ca="1">Sheet1!$B$10</f>
        <v>VVAERC aebg_consortiumexpenditures_160722 8_8_2016.xlsm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66 Victor Valley</v>
      </c>
      <c r="B54" s="147" t="s">
        <v>9</v>
      </c>
      <c r="C54" s="148"/>
      <c r="D54" s="2">
        <v>0</v>
      </c>
      <c r="E54" s="2">
        <v>0</v>
      </c>
      <c r="F54" s="126">
        <f t="shared" si="25"/>
        <v>0</v>
      </c>
      <c r="G54" s="2">
        <v>0</v>
      </c>
      <c r="H54" s="2">
        <v>0</v>
      </c>
      <c r="I54" s="126">
        <f t="shared" si="26"/>
        <v>0</v>
      </c>
      <c r="J54" s="114">
        <f t="shared" si="28"/>
        <v>0</v>
      </c>
      <c r="K54" s="33"/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27">
        <f t="shared" si="27"/>
        <v>0</v>
      </c>
      <c r="T54" s="89" t="str">
        <f t="shared" si="29"/>
        <v>Apple Valley Unified School District</v>
      </c>
      <c r="U54" s="87" t="str">
        <f t="shared" si="29"/>
        <v>128_Apple Valley Unified School District</v>
      </c>
      <c r="V54" s="87" t="str">
        <f ca="1">Sheet1!$B$8</f>
        <v>66-Victor-Valley_160822182956</v>
      </c>
      <c r="W54" s="87" t="str">
        <f ca="1">Sheet1!$B$10</f>
        <v>VVAERC aebg_consortiumexpenditures_160722 8_8_2016.xlsm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66 Victor Valley</v>
      </c>
      <c r="B55" s="158" t="s">
        <v>10</v>
      </c>
      <c r="C55" s="159"/>
      <c r="D55" s="3">
        <v>0</v>
      </c>
      <c r="E55" s="4">
        <v>0</v>
      </c>
      <c r="F55" s="128">
        <f t="shared" si="25"/>
        <v>0</v>
      </c>
      <c r="G55" s="3">
        <v>0</v>
      </c>
      <c r="H55" s="4">
        <v>0</v>
      </c>
      <c r="I55" s="128">
        <f t="shared" si="26"/>
        <v>0</v>
      </c>
      <c r="J55" s="115">
        <f t="shared" si="28"/>
        <v>0</v>
      </c>
      <c r="K55" s="33"/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129">
        <f t="shared" si="27"/>
        <v>0</v>
      </c>
      <c r="T55" s="89" t="str">
        <f t="shared" si="29"/>
        <v>Apple Valley Unified School District</v>
      </c>
      <c r="U55" s="87" t="str">
        <f t="shared" si="29"/>
        <v>128_Apple Valley Unified School District</v>
      </c>
      <c r="V55" s="87" t="str">
        <f ca="1">Sheet1!$B$8</f>
        <v>66-Victor-Valley_160822182956</v>
      </c>
      <c r="W55" s="87" t="str">
        <f ca="1">Sheet1!$B$10</f>
        <v>VVAERC aebg_consortiumexpenditures_160722 8_8_2016.xlsm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60" t="s">
        <v>11</v>
      </c>
      <c r="C56" s="161"/>
      <c r="D56" s="130">
        <f t="shared" ref="D56:I56" si="30">SUM(D49:D55)</f>
        <v>123579</v>
      </c>
      <c r="E56" s="130">
        <f t="shared" si="30"/>
        <v>243924</v>
      </c>
      <c r="F56" s="131">
        <f t="shared" si="30"/>
        <v>367503</v>
      </c>
      <c r="G56" s="130">
        <f t="shared" si="30"/>
        <v>123579</v>
      </c>
      <c r="H56" s="130">
        <f t="shared" si="30"/>
        <v>185413.91</v>
      </c>
      <c r="I56" s="131">
        <f t="shared" si="30"/>
        <v>308992.90999999997</v>
      </c>
      <c r="J56" s="114" t="str">
        <f>IF(F56-I56=0,0,IF(F56-I56&gt;0,TEXT(ABS(F56-I56),"$#,###")&amp;" ▼",TEXT(ABS(F56-I56),"$#,###")&amp;" ▲"))</f>
        <v>$58,510 ▼</v>
      </c>
      <c r="K56" s="29"/>
      <c r="L56" s="130">
        <f t="shared" ref="L56:Q56" si="31">SUM(L49:L55)</f>
        <v>387579</v>
      </c>
      <c r="M56" s="130">
        <f t="shared" si="31"/>
        <v>0</v>
      </c>
      <c r="N56" s="130">
        <f t="shared" si="31"/>
        <v>0</v>
      </c>
      <c r="O56" s="130">
        <f t="shared" si="31"/>
        <v>5671</v>
      </c>
      <c r="P56" s="130">
        <f t="shared" si="31"/>
        <v>204920</v>
      </c>
      <c r="Q56" s="130">
        <f t="shared" si="31"/>
        <v>0</v>
      </c>
      <c r="R56" s="130">
        <f>SUM(R49:R55)</f>
        <v>0</v>
      </c>
      <c r="S56" s="130">
        <f>SUM(S49:S55)</f>
        <v>598170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33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3">
      <c r="A58" s="33"/>
      <c r="B58" s="145" t="s">
        <v>12</v>
      </c>
      <c r="C58" s="146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32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1073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66 Victor Valley</v>
      </c>
      <c r="B59" s="156" t="s">
        <v>21</v>
      </c>
      <c r="C59" s="157"/>
      <c r="D59" s="1">
        <v>719</v>
      </c>
      <c r="E59" s="1">
        <v>3425</v>
      </c>
      <c r="F59" s="126">
        <f>SUM(D59:E59)</f>
        <v>4144</v>
      </c>
      <c r="G59" s="1">
        <v>718.91</v>
      </c>
      <c r="H59" s="1">
        <v>3425</v>
      </c>
      <c r="I59" s="126">
        <f>SUM(G59:H59)</f>
        <v>4143.91</v>
      </c>
      <c r="J59" s="114" t="str">
        <f t="shared" ref="J59:J64" si="32">IF(F59-I59=0,0,IF(F59-I59&gt;0,TEXT(ABS(F59-I59),"$#,###")&amp;" ▼",TEXT(ABS(F59-I59),"$#,###")&amp;" ▲"))</f>
        <v>$ ▼</v>
      </c>
      <c r="K59" s="33"/>
      <c r="L59" s="1">
        <v>2850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32">
        <f>SUM(L59:R59)</f>
        <v>2850</v>
      </c>
      <c r="T59" s="89" t="str">
        <f>T55</f>
        <v>Apple Valley Unified School District</v>
      </c>
      <c r="U59" s="87" t="str">
        <f>U55</f>
        <v>128_Apple Valley Unified School District</v>
      </c>
      <c r="V59" s="87" t="str">
        <f ca="1">V55</f>
        <v>66-Victor-Valley_160822182956</v>
      </c>
      <c r="W59" s="87" t="str">
        <f ca="1">W55</f>
        <v>VVAERC aebg_consortiumexpenditures_160722 8_8_2016.xlsm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66 Victor Valley</v>
      </c>
      <c r="B60" s="147" t="s">
        <v>22</v>
      </c>
      <c r="C60" s="148"/>
      <c r="D60" s="2">
        <v>121998</v>
      </c>
      <c r="E60" s="2">
        <v>229889</v>
      </c>
      <c r="F60" s="126">
        <f>SUM(D60:E60)</f>
        <v>351887</v>
      </c>
      <c r="G60" s="2">
        <v>121997.67</v>
      </c>
      <c r="H60" s="2">
        <v>171379.23</v>
      </c>
      <c r="I60" s="126">
        <f>SUM(G60:H60)</f>
        <v>293376.90000000002</v>
      </c>
      <c r="J60" s="114" t="str">
        <f t="shared" si="32"/>
        <v>$58,510 ▼</v>
      </c>
      <c r="K60" s="47"/>
      <c r="L60" s="2">
        <v>374529</v>
      </c>
      <c r="M60" s="2">
        <v>0</v>
      </c>
      <c r="N60" s="2">
        <v>0</v>
      </c>
      <c r="O60" s="2">
        <v>5671</v>
      </c>
      <c r="P60" s="2">
        <v>204920</v>
      </c>
      <c r="Q60" s="2">
        <v>0</v>
      </c>
      <c r="R60" s="2">
        <v>0</v>
      </c>
      <c r="S60" s="127">
        <f>SUM(L60:R60)</f>
        <v>585120</v>
      </c>
      <c r="T60" s="89" t="str">
        <f t="shared" ref="T60:W63" si="33">T59</f>
        <v>Apple Valley Unified School District</v>
      </c>
      <c r="U60" s="87" t="str">
        <f t="shared" si="33"/>
        <v>128_Apple Valley Unified School District</v>
      </c>
      <c r="V60" s="87" t="str">
        <f t="shared" ca="1" si="33"/>
        <v>66-Victor-Valley_160822182956</v>
      </c>
      <c r="W60" s="87" t="str">
        <f t="shared" ca="1" si="33"/>
        <v>VVAERC aebg_consortiumexpenditures_160722 8_8_2016.xlsm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66 Victor Valley</v>
      </c>
      <c r="B61" s="147" t="s">
        <v>23</v>
      </c>
      <c r="C61" s="148"/>
      <c r="D61" s="2">
        <v>0</v>
      </c>
      <c r="E61" s="2">
        <v>0</v>
      </c>
      <c r="F61" s="126">
        <f>SUM(D61:E61)</f>
        <v>0</v>
      </c>
      <c r="G61" s="2">
        <v>0</v>
      </c>
      <c r="H61" s="2">
        <v>0</v>
      </c>
      <c r="I61" s="126">
        <f>SUM(G61:H61)</f>
        <v>0</v>
      </c>
      <c r="J61" s="114">
        <f t="shared" si="32"/>
        <v>0</v>
      </c>
      <c r="K61" s="33"/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127">
        <f>SUM(L61:R61)</f>
        <v>0</v>
      </c>
      <c r="T61" s="89" t="str">
        <f t="shared" si="33"/>
        <v>Apple Valley Unified School District</v>
      </c>
      <c r="U61" s="87" t="str">
        <f t="shared" si="33"/>
        <v>128_Apple Valley Unified School District</v>
      </c>
      <c r="V61" s="87" t="str">
        <f t="shared" ca="1" si="33"/>
        <v>66-Victor-Valley_160822182956</v>
      </c>
      <c r="W61" s="87" t="str">
        <f t="shared" ca="1" si="33"/>
        <v>VVAERC aebg_consortiumexpenditures_160722 8_8_2016.xlsm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66 Victor Valley</v>
      </c>
      <c r="B62" s="147" t="s">
        <v>24</v>
      </c>
      <c r="C62" s="148"/>
      <c r="D62" s="2">
        <v>862</v>
      </c>
      <c r="E62" s="2">
        <v>10435</v>
      </c>
      <c r="F62" s="126">
        <f>SUM(D62:E62)</f>
        <v>11297</v>
      </c>
      <c r="G62" s="2">
        <v>862.42</v>
      </c>
      <c r="H62" s="2">
        <v>10434.68</v>
      </c>
      <c r="I62" s="126">
        <f>SUM(G62:H62)</f>
        <v>11297.1</v>
      </c>
      <c r="J62" s="114" t="str">
        <f t="shared" si="32"/>
        <v>$ ▲</v>
      </c>
      <c r="K62" s="33"/>
      <c r="L62" s="2">
        <v>10000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27">
        <f>SUM(L62:R62)</f>
        <v>10000</v>
      </c>
      <c r="T62" s="89" t="str">
        <f t="shared" si="33"/>
        <v>Apple Valley Unified School District</v>
      </c>
      <c r="U62" s="87" t="str">
        <f t="shared" si="33"/>
        <v>128_Apple Valley Unified School District</v>
      </c>
      <c r="V62" s="87" t="str">
        <f t="shared" ca="1" si="33"/>
        <v>66-Victor-Valley_160822182956</v>
      </c>
      <c r="W62" s="87" t="str">
        <f t="shared" ca="1" si="33"/>
        <v>VVAERC aebg_consortiumexpenditures_160722 8_8_2016.xlsm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66 Victor Valley</v>
      </c>
      <c r="B63" s="147" t="s">
        <v>25</v>
      </c>
      <c r="C63" s="148"/>
      <c r="D63" s="3">
        <v>0</v>
      </c>
      <c r="E63" s="4">
        <v>175</v>
      </c>
      <c r="F63" s="128">
        <f>SUM(D63:E63)</f>
        <v>175</v>
      </c>
      <c r="G63" s="3">
        <v>0</v>
      </c>
      <c r="H63" s="4">
        <v>175</v>
      </c>
      <c r="I63" s="128">
        <f>SUM(G63:H63)</f>
        <v>175</v>
      </c>
      <c r="J63" s="115">
        <f t="shared" si="32"/>
        <v>0</v>
      </c>
      <c r="K63" s="33"/>
      <c r="L63" s="4">
        <v>200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29">
        <f>SUM(L63:R63)</f>
        <v>200</v>
      </c>
      <c r="T63" s="89" t="str">
        <f t="shared" si="33"/>
        <v>Apple Valley Unified School District</v>
      </c>
      <c r="U63" s="87" t="str">
        <f t="shared" si="33"/>
        <v>128_Apple Valley Unified School District</v>
      </c>
      <c r="V63" s="87" t="str">
        <f t="shared" ca="1" si="33"/>
        <v>66-Victor-Valley_160822182956</v>
      </c>
      <c r="W63" s="87" t="str">
        <f t="shared" ca="1" si="33"/>
        <v>VVAERC aebg_consortiumexpenditures_160722 8_8_2016.xlsm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66" t="s">
        <v>11</v>
      </c>
      <c r="C64" s="167"/>
      <c r="D64" s="130">
        <f>SUM(D59:D63)</f>
        <v>123579</v>
      </c>
      <c r="E64" s="130">
        <f>SUM(E59:E63)</f>
        <v>243924</v>
      </c>
      <c r="F64" s="131">
        <f>SUM(F57:F63)</f>
        <v>367503</v>
      </c>
      <c r="G64" s="130">
        <f>SUM(G57:G63)</f>
        <v>123579</v>
      </c>
      <c r="H64" s="130">
        <f>SUM(H57:H63)</f>
        <v>185413.91</v>
      </c>
      <c r="I64" s="131">
        <f>SUM(I57:I63)</f>
        <v>308992.90999999997</v>
      </c>
      <c r="J64" s="114" t="str">
        <f t="shared" si="32"/>
        <v>$58,510 ▼</v>
      </c>
      <c r="K64" s="29"/>
      <c r="L64" s="130">
        <f t="shared" ref="L64:R64" si="34">SUM(L59:L63)</f>
        <v>387579</v>
      </c>
      <c r="M64" s="130">
        <f t="shared" si="34"/>
        <v>0</v>
      </c>
      <c r="N64" s="130">
        <f t="shared" si="34"/>
        <v>0</v>
      </c>
      <c r="O64" s="130">
        <f t="shared" si="34"/>
        <v>5671</v>
      </c>
      <c r="P64" s="130">
        <f t="shared" si="34"/>
        <v>204920</v>
      </c>
      <c r="Q64" s="130">
        <f t="shared" si="34"/>
        <v>0</v>
      </c>
      <c r="R64" s="130">
        <f t="shared" si="34"/>
        <v>0</v>
      </c>
      <c r="S64" s="130">
        <f>SUM(S59:S63)</f>
        <v>598170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33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3">
      <c r="A66" s="33"/>
      <c r="B66" s="145" t="s">
        <v>26</v>
      </c>
      <c r="C66" s="146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32"/>
      <c r="L66" s="137"/>
      <c r="M66" s="137"/>
      <c r="N66" s="137"/>
      <c r="O66" s="137"/>
      <c r="P66" s="137"/>
      <c r="Q66" s="137"/>
      <c r="R66" s="137"/>
      <c r="S66" s="137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66 Victor Valley</v>
      </c>
      <c r="B67" s="156" t="s">
        <v>27</v>
      </c>
      <c r="C67" s="157"/>
      <c r="D67" s="1">
        <v>4915</v>
      </c>
      <c r="E67" s="1">
        <v>102870</v>
      </c>
      <c r="F67" s="126">
        <f t="shared" ref="F67:F74" si="35">SUM(D67:E67)</f>
        <v>107785</v>
      </c>
      <c r="G67" s="1">
        <v>4915</v>
      </c>
      <c r="H67" s="1">
        <v>61378.080000000002</v>
      </c>
      <c r="I67" s="126">
        <f t="shared" ref="I67:I74" si="36">SUM(G67:H67)</f>
        <v>66293.08</v>
      </c>
      <c r="J67" s="114" t="str">
        <f>IF(F67-I67=0,0,IF(F67-I67&gt;0,TEXT(ABS(F67-I67),"$#,###")&amp;" ▼",TEXT(ABS(F67-I67),"$#,###")&amp;" ▲"))</f>
        <v>$41,492 ▼</v>
      </c>
      <c r="K67" s="33"/>
      <c r="L67" s="133"/>
      <c r="M67" s="133"/>
      <c r="N67" s="133"/>
      <c r="O67" s="133"/>
      <c r="P67" s="133"/>
      <c r="Q67" s="133"/>
      <c r="R67" s="133"/>
      <c r="S67" s="134"/>
      <c r="T67" s="89" t="str">
        <f>T63</f>
        <v>Apple Valley Unified School District</v>
      </c>
      <c r="U67" s="87" t="str">
        <f>U63</f>
        <v>128_Apple Valley Unified School District</v>
      </c>
      <c r="V67" s="87" t="str">
        <f ca="1">V63</f>
        <v>66-Victor-Valley_160822182956</v>
      </c>
      <c r="W67" s="87" t="str">
        <f ca="1">W63</f>
        <v>VVAERC aebg_consortiumexpenditures_160722 8_8_2016.xlsm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66 Victor Valley</v>
      </c>
      <c r="B68" s="147" t="s">
        <v>28</v>
      </c>
      <c r="C68" s="148"/>
      <c r="D68" s="2">
        <v>1973</v>
      </c>
      <c r="E68" s="2">
        <v>65970</v>
      </c>
      <c r="F68" s="126">
        <f t="shared" si="35"/>
        <v>67943</v>
      </c>
      <c r="G68" s="2">
        <v>1972.96</v>
      </c>
      <c r="H68" s="2">
        <v>52671.06</v>
      </c>
      <c r="I68" s="126">
        <f t="shared" si="36"/>
        <v>54644.02</v>
      </c>
      <c r="J68" s="114" t="str">
        <f t="shared" ref="J68:J74" si="37">IF(F68-I68=0,0,IF(F68-I68&gt;0,TEXT(ABS(F68-I68),"$#,###")&amp;" ▼",TEXT(ABS(F68-I68),"$#,###")&amp;" ▲"))</f>
        <v>$13,299 ▼</v>
      </c>
      <c r="K68" s="33"/>
      <c r="L68" s="133"/>
      <c r="M68" s="133"/>
      <c r="N68" s="133"/>
      <c r="O68" s="133"/>
      <c r="P68" s="133"/>
      <c r="Q68" s="133"/>
      <c r="R68" s="133"/>
      <c r="S68" s="134"/>
      <c r="T68" s="89" t="str">
        <f t="shared" ref="T68:W74" si="38">T67</f>
        <v>Apple Valley Unified School District</v>
      </c>
      <c r="U68" s="87" t="str">
        <f t="shared" si="38"/>
        <v>128_Apple Valley Unified School District</v>
      </c>
      <c r="V68" s="87" t="str">
        <f t="shared" ca="1" si="38"/>
        <v>66-Victor-Valley_160822182956</v>
      </c>
      <c r="W68" s="87" t="str">
        <f t="shared" ca="1" si="38"/>
        <v>VVAERC aebg_consortiumexpenditures_160722 8_8_2016.xlsm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39">A68</f>
        <v>66 Victor Valley</v>
      </c>
      <c r="B69" s="147" t="s">
        <v>29</v>
      </c>
      <c r="C69" s="148"/>
      <c r="D69" s="2">
        <v>1034</v>
      </c>
      <c r="E69" s="2">
        <v>33245</v>
      </c>
      <c r="F69" s="126">
        <f t="shared" si="35"/>
        <v>34279</v>
      </c>
      <c r="G69" s="2">
        <v>1034.52</v>
      </c>
      <c r="H69" s="2">
        <v>37276.67</v>
      </c>
      <c r="I69" s="126">
        <f t="shared" si="36"/>
        <v>38311.189999999995</v>
      </c>
      <c r="J69" s="114" t="str">
        <f t="shared" si="37"/>
        <v>$4,032 ▲</v>
      </c>
      <c r="K69" s="33"/>
      <c r="L69" s="133"/>
      <c r="M69" s="133"/>
      <c r="N69" s="133"/>
      <c r="O69" s="133"/>
      <c r="P69" s="133"/>
      <c r="Q69" s="133"/>
      <c r="R69" s="133"/>
      <c r="S69" s="134"/>
      <c r="T69" s="89" t="str">
        <f t="shared" si="38"/>
        <v>Apple Valley Unified School District</v>
      </c>
      <c r="U69" s="87" t="str">
        <f t="shared" si="38"/>
        <v>128_Apple Valley Unified School District</v>
      </c>
      <c r="V69" s="87" t="str">
        <f t="shared" ca="1" si="38"/>
        <v>66-Victor-Valley_160822182956</v>
      </c>
      <c r="W69" s="87" t="str">
        <f t="shared" ca="1" si="38"/>
        <v>VVAERC aebg_consortiumexpenditures_160722 8_8_2016.xlsm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39"/>
        <v>66 Victor Valley</v>
      </c>
      <c r="B70" s="147" t="s">
        <v>30</v>
      </c>
      <c r="C70" s="148"/>
      <c r="D70" s="1">
        <v>95851</v>
      </c>
      <c r="E70" s="1">
        <v>18000</v>
      </c>
      <c r="F70" s="126">
        <f t="shared" si="35"/>
        <v>113851</v>
      </c>
      <c r="G70" s="2">
        <v>92961.17</v>
      </c>
      <c r="H70" s="2">
        <v>19813.810000000001</v>
      </c>
      <c r="I70" s="126">
        <f t="shared" si="36"/>
        <v>112774.98</v>
      </c>
      <c r="J70" s="114" t="str">
        <f t="shared" si="37"/>
        <v>$1,076 ▼</v>
      </c>
      <c r="K70" s="47"/>
      <c r="L70" s="133"/>
      <c r="M70" s="133"/>
      <c r="N70" s="133"/>
      <c r="O70" s="133"/>
      <c r="P70" s="133"/>
      <c r="Q70" s="133"/>
      <c r="R70" s="133"/>
      <c r="S70" s="134"/>
      <c r="T70" s="89" t="str">
        <f t="shared" si="38"/>
        <v>Apple Valley Unified School District</v>
      </c>
      <c r="U70" s="87" t="str">
        <f t="shared" si="38"/>
        <v>128_Apple Valley Unified School District</v>
      </c>
      <c r="V70" s="87" t="str">
        <f t="shared" ca="1" si="38"/>
        <v>66-Victor-Valley_160822182956</v>
      </c>
      <c r="W70" s="87" t="str">
        <f t="shared" ca="1" si="38"/>
        <v>VVAERC aebg_consortiumexpenditures_160722 8_8_2016.xlsm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39"/>
        <v>66 Victor Valley</v>
      </c>
      <c r="B71" s="147" t="s">
        <v>31</v>
      </c>
      <c r="C71" s="148"/>
      <c r="D71" s="2">
        <v>19806</v>
      </c>
      <c r="E71" s="2">
        <v>23839</v>
      </c>
      <c r="F71" s="126">
        <f t="shared" si="35"/>
        <v>43645</v>
      </c>
      <c r="G71" s="2">
        <v>22695.35</v>
      </c>
      <c r="H71" s="2">
        <v>14274.29</v>
      </c>
      <c r="I71" s="126">
        <f t="shared" si="36"/>
        <v>36969.64</v>
      </c>
      <c r="J71" s="114" t="str">
        <f t="shared" si="37"/>
        <v>$6,675 ▼</v>
      </c>
      <c r="K71" s="33"/>
      <c r="L71" s="133"/>
      <c r="M71" s="133"/>
      <c r="N71" s="133"/>
      <c r="O71" s="133"/>
      <c r="P71" s="133"/>
      <c r="Q71" s="133"/>
      <c r="R71" s="133"/>
      <c r="S71" s="134"/>
      <c r="T71" s="89" t="str">
        <f t="shared" si="38"/>
        <v>Apple Valley Unified School District</v>
      </c>
      <c r="U71" s="87" t="str">
        <f t="shared" si="38"/>
        <v>128_Apple Valley Unified School District</v>
      </c>
      <c r="V71" s="87" t="str">
        <f t="shared" ca="1" si="38"/>
        <v>66-Victor-Valley_160822182956</v>
      </c>
      <c r="W71" s="87" t="str">
        <f t="shared" ca="1" si="38"/>
        <v>VVAERC aebg_consortiumexpenditures_160722 8_8_2016.xlsm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39"/>
        <v>66 Victor Valley</v>
      </c>
      <c r="B72" s="147" t="s">
        <v>32</v>
      </c>
      <c r="C72" s="148"/>
      <c r="D72" s="2">
        <v>0</v>
      </c>
      <c r="E72" s="2">
        <v>0</v>
      </c>
      <c r="F72" s="126">
        <f t="shared" si="35"/>
        <v>0</v>
      </c>
      <c r="G72" s="2">
        <v>0</v>
      </c>
      <c r="H72" s="2">
        <v>0</v>
      </c>
      <c r="I72" s="126">
        <f t="shared" si="36"/>
        <v>0</v>
      </c>
      <c r="J72" s="114">
        <f t="shared" si="37"/>
        <v>0</v>
      </c>
      <c r="K72" s="33"/>
      <c r="L72" s="133"/>
      <c r="M72" s="133"/>
      <c r="N72" s="133"/>
      <c r="O72" s="133"/>
      <c r="P72" s="133"/>
      <c r="Q72" s="133"/>
      <c r="R72" s="5"/>
      <c r="S72" s="5"/>
      <c r="T72" s="89" t="str">
        <f t="shared" si="38"/>
        <v>Apple Valley Unified School District</v>
      </c>
      <c r="U72" s="87" t="str">
        <f t="shared" si="38"/>
        <v>128_Apple Valley Unified School District</v>
      </c>
      <c r="V72" s="87" t="str">
        <f t="shared" ca="1" si="38"/>
        <v>66-Victor-Valley_160822182956</v>
      </c>
      <c r="W72" s="87" t="str">
        <f t="shared" ca="1" si="38"/>
        <v>VVAERC aebg_consortiumexpenditures_160722 8_8_2016.xlsm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39"/>
        <v>66 Victor Valley</v>
      </c>
      <c r="B73" s="147" t="s">
        <v>33</v>
      </c>
      <c r="C73" s="148"/>
      <c r="D73" s="2">
        <v>0</v>
      </c>
      <c r="E73" s="2">
        <v>0</v>
      </c>
      <c r="F73" s="126">
        <f t="shared" si="35"/>
        <v>0</v>
      </c>
      <c r="G73" s="2">
        <v>0</v>
      </c>
      <c r="H73" s="2">
        <v>0</v>
      </c>
      <c r="I73" s="126">
        <f t="shared" si="36"/>
        <v>0</v>
      </c>
      <c r="J73" s="114">
        <f t="shared" si="37"/>
        <v>0</v>
      </c>
      <c r="K73" s="33"/>
      <c r="L73" s="133"/>
      <c r="M73" s="133"/>
      <c r="N73" s="133"/>
      <c r="O73" s="133"/>
      <c r="P73" s="133"/>
      <c r="Q73" s="133"/>
      <c r="R73" s="135"/>
      <c r="S73" s="111" t="s">
        <v>37</v>
      </c>
      <c r="T73" s="89" t="str">
        <f t="shared" si="38"/>
        <v>Apple Valley Unified School District</v>
      </c>
      <c r="U73" s="87" t="str">
        <f t="shared" si="38"/>
        <v>128_Apple Valley Unified School District</v>
      </c>
      <c r="V73" s="87" t="str">
        <f t="shared" ca="1" si="38"/>
        <v>66-Victor-Valley_160822182956</v>
      </c>
      <c r="W73" s="87" t="str">
        <f t="shared" ca="1" si="38"/>
        <v>VVAERC aebg_consortiumexpenditures_160722 8_8_2016.xlsm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39"/>
        <v>66 Victor Valley</v>
      </c>
      <c r="B74" s="158" t="s">
        <v>1070</v>
      </c>
      <c r="C74" s="159"/>
      <c r="D74" s="3">
        <v>0</v>
      </c>
      <c r="E74" s="4">
        <v>0</v>
      </c>
      <c r="F74" s="128">
        <f t="shared" si="35"/>
        <v>0</v>
      </c>
      <c r="G74" s="3">
        <v>0</v>
      </c>
      <c r="H74" s="4">
        <v>0</v>
      </c>
      <c r="I74" s="128">
        <f t="shared" si="36"/>
        <v>0</v>
      </c>
      <c r="J74" s="115">
        <f t="shared" si="37"/>
        <v>0</v>
      </c>
      <c r="K74" s="29"/>
      <c r="L74" s="133"/>
      <c r="M74" s="133"/>
      <c r="N74" s="133"/>
      <c r="O74" s="133"/>
      <c r="P74" s="133"/>
      <c r="Q74" s="133"/>
      <c r="R74" s="136"/>
      <c r="S74" s="112" t="s">
        <v>1066</v>
      </c>
      <c r="T74" s="89" t="str">
        <f t="shared" si="38"/>
        <v>Apple Valley Unified School District</v>
      </c>
      <c r="U74" s="87" t="str">
        <f t="shared" si="38"/>
        <v>128_Apple Valley Unified School District</v>
      </c>
      <c r="V74" s="87" t="str">
        <f t="shared" ca="1" si="38"/>
        <v>66-Victor-Valley_160822182956</v>
      </c>
      <c r="W74" s="87" t="str">
        <f t="shared" ca="1" si="38"/>
        <v>VVAERC aebg_consortiumexpenditures_160722 8_8_2016.xlsm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0">SUM(D67:D74)</f>
        <v>123579</v>
      </c>
      <c r="E75" s="96">
        <f t="shared" si="40"/>
        <v>243924</v>
      </c>
      <c r="F75" s="102">
        <f t="shared" si="40"/>
        <v>367503</v>
      </c>
      <c r="G75" s="96">
        <f t="shared" si="40"/>
        <v>123579</v>
      </c>
      <c r="H75" s="96">
        <f t="shared" si="40"/>
        <v>185413.91</v>
      </c>
      <c r="I75" s="102">
        <f t="shared" si="40"/>
        <v>308992.91000000003</v>
      </c>
      <c r="J75" s="114" t="str">
        <f t="shared" ref="J75" si="41">IF(F75-I75=0,0,IF(F75-I75&gt;0,TEXT(ABS(F75-I75),"$#,###")&amp;" ▼",TEXT(ABS(F75-I75),"$#,###")&amp;" ▲"))</f>
        <v>$58,510 ▼</v>
      </c>
      <c r="K75" s="30"/>
      <c r="L75" s="162"/>
      <c r="M75" s="162"/>
      <c r="N75" s="162"/>
      <c r="O75" s="162"/>
      <c r="P75" s="162"/>
      <c r="Q75" s="162"/>
      <c r="R75" s="162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Hesperia Unified School District</v>
      </c>
      <c r="D78" s="19"/>
      <c r="E78" s="19"/>
      <c r="F78" s="19"/>
      <c r="G78" s="19"/>
      <c r="M78" s="24"/>
      <c r="N78" s="24"/>
      <c r="O78" s="170" t="s">
        <v>56</v>
      </c>
      <c r="P78" s="170"/>
      <c r="Q78" s="108">
        <f>R78</f>
        <v>590888</v>
      </c>
      <c r="R78" s="108">
        <f>IFERROR(INDEX(Sheet1!H:H,MATCH(U86,Sheet1!E:E,0)),"")</f>
        <v>590888</v>
      </c>
      <c r="S78" s="108">
        <f>IFERROR(INDEX(Sheet1!J:J,MATCH(U86,Sheet1!E:E,0)),"")</f>
        <v>693546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71" t="s">
        <v>2</v>
      </c>
      <c r="P79" s="171"/>
      <c r="Q79" s="109" t="str">
        <f>IF(Q78=F93," - ",IF(Q78-F93&gt;0,TEXT(Q78-F93,"$#,###")&amp;" ▼",TEXT(ABS(Q78-F93),"$#,###")&amp;" ▲"))</f>
        <v>$1 ▲</v>
      </c>
      <c r="R79" s="109" t="str">
        <f>IF(I93=R78," - ",IF(R78-I93&gt;0,TEXT(R78-I93,"$#,###")&amp;" ▼",TEXT(ABS(R78-I93),"$#,###")&amp;" ▲"))</f>
        <v>$411,935 ▼</v>
      </c>
      <c r="S79" s="109" t="str">
        <f>IF(L93=S78," - ",IF(S78-L93&gt;0,TEXT(S78-L93,"$#,###")&amp;" ▼",TEXT(ABS(S78-L93),"$#,###")&amp;" ▲"))</f>
        <v xml:space="preserve"> - 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64" t="str">
        <f>IF(ISNA(Sheet1!B80),"Please select from the list of member agencies affiliated with the selected Consortium","")</f>
        <v/>
      </c>
      <c r="D80" s="164"/>
      <c r="E80" s="164"/>
      <c r="F80" s="164"/>
      <c r="G80" s="164"/>
      <c r="H80" s="31"/>
      <c r="I80" s="31"/>
      <c r="J80" s="31"/>
      <c r="K80" s="31"/>
      <c r="L80" s="13"/>
      <c r="M80" s="24"/>
      <c r="N80" s="24"/>
      <c r="O80" s="171" t="s">
        <v>12</v>
      </c>
      <c r="P80" s="171"/>
      <c r="Q80" s="109" t="str">
        <f>IF(F101=Q78," - ",IF(Q78-F101&gt;0,TEXT(Q78-F101,"$#,###")&amp;" ▼",TEXT(ABS(Q78-F101),"$#,###")&amp;" ▲"))</f>
        <v>$1 ▲</v>
      </c>
      <c r="R80" s="109" t="str">
        <f>IF(I101=R78," - ",IF(R78-I101&gt;0,TEXT(R78-I101,"$#,###")&amp;" ▼",TEXT(ABS(R78-I101),"$#,###")&amp;" ▲"))</f>
        <v>$411,935 ▼</v>
      </c>
      <c r="S80" s="109" t="str">
        <f>IF(L101=S78," - ",IF(S78-L101&gt;0,TEXT(S78-L101,"$#,###")&amp;" ▼",TEXT(ABS(S78-L101),"$#,###")&amp;" ▲"))</f>
        <v xml:space="preserve"> - 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69" t="s">
        <v>1052</v>
      </c>
      <c r="P81" s="169"/>
      <c r="Q81" s="110" t="str">
        <f>IF(F112=Q78," - ",IF(Q78-F112&gt;0,TEXT(Q78-F112,"$#,###")&amp;" ▼",TEXT(ABS(Q78-F112),"$#,###")&amp;" ▲"))</f>
        <v>$1 ▲</v>
      </c>
      <c r="R81" s="110" t="str">
        <f>IF(I112=R78," - ",IF(R78-I112&gt;0,TEXT(R78-I112,"$#,###")&amp;" ▼",TEXT(ABS(R78-I112),"$#,###")&amp;" ▲"))</f>
        <v>$411,935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49" t="s">
        <v>60</v>
      </c>
      <c r="E83" s="150"/>
      <c r="F83" s="150"/>
      <c r="G83" s="150"/>
      <c r="H83" s="150"/>
      <c r="I83" s="150"/>
      <c r="J83" s="151"/>
      <c r="K83" s="27"/>
      <c r="L83" s="139" t="s">
        <v>67</v>
      </c>
      <c r="M83" s="140"/>
      <c r="N83" s="140"/>
      <c r="O83" s="140"/>
      <c r="P83" s="140"/>
      <c r="Q83" s="140"/>
      <c r="R83" s="140"/>
      <c r="S83" s="141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52" t="s">
        <v>1053</v>
      </c>
      <c r="E84" s="152"/>
      <c r="F84" s="152"/>
      <c r="G84" s="152" t="s">
        <v>1054</v>
      </c>
      <c r="H84" s="152"/>
      <c r="I84" s="152"/>
      <c r="J84" s="153" t="s">
        <v>1055</v>
      </c>
      <c r="K84" s="28"/>
      <c r="L84" s="142"/>
      <c r="M84" s="143"/>
      <c r="N84" s="143"/>
      <c r="O84" s="143"/>
      <c r="P84" s="143"/>
      <c r="Q84" s="143"/>
      <c r="R84" s="143"/>
      <c r="S84" s="144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5" t="s">
        <v>2</v>
      </c>
      <c r="C85" s="146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54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2">$B$4</f>
        <v>66 Victor Valley</v>
      </c>
      <c r="B86" s="156" t="s">
        <v>1</v>
      </c>
      <c r="C86" s="157"/>
      <c r="D86" s="1">
        <v>206307.6</v>
      </c>
      <c r="E86" s="1">
        <v>88028</v>
      </c>
      <c r="F86" s="126">
        <f t="shared" ref="F86:F92" si="43">SUM(D86:E86)</f>
        <v>294335.59999999998</v>
      </c>
      <c r="G86" s="1">
        <v>147608.03</v>
      </c>
      <c r="H86" s="1">
        <v>0</v>
      </c>
      <c r="I86" s="126">
        <f t="shared" ref="I86:I92" si="44">SUM(G86:H86)</f>
        <v>147608.03</v>
      </c>
      <c r="J86" s="114" t="str">
        <f>IF(F86-I86=0,0,IF(F86-I86&gt;0,TEXT(ABS(F86-I86),"$#,###")&amp;" ▼",TEXT(ABS(F86-I86),"$#,###")&amp;" ▲"))</f>
        <v>$146,728 ▼</v>
      </c>
      <c r="K86" s="33"/>
      <c r="L86" s="1">
        <v>486501</v>
      </c>
      <c r="M86" s="1">
        <v>0</v>
      </c>
      <c r="N86" s="1">
        <v>0</v>
      </c>
      <c r="O86" s="1">
        <v>0</v>
      </c>
      <c r="P86" s="1">
        <v>155855</v>
      </c>
      <c r="Q86" s="1">
        <v>0</v>
      </c>
      <c r="R86" s="1">
        <v>0</v>
      </c>
      <c r="S86" s="127">
        <f t="shared" ref="S86:S92" si="45">SUM(L86:R86)</f>
        <v>642356</v>
      </c>
      <c r="T86" s="85" t="str">
        <f>B78</f>
        <v>Hesperia Unified School District</v>
      </c>
      <c r="U86" s="86" t="str">
        <f>INDEX(Sheet1!E:E,MATCH($B$4&amp;B78,Sheet1!D:D,0))</f>
        <v>131_Hesperia Unified School District</v>
      </c>
      <c r="V86" s="87" t="str">
        <f ca="1">Sheet1!$B$8</f>
        <v>66-Victor-Valley_160822182956</v>
      </c>
      <c r="W86" s="87" t="str">
        <f ca="1">Sheet1!$B$10</f>
        <v>VVAERC aebg_consortiumexpenditures_160722 8_8_2016.xlsm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2"/>
        <v>66 Victor Valley</v>
      </c>
      <c r="B87" s="147" t="s">
        <v>5</v>
      </c>
      <c r="C87" s="148"/>
      <c r="D87" s="2">
        <v>51577</v>
      </c>
      <c r="E87" s="2">
        <v>43838</v>
      </c>
      <c r="F87" s="126">
        <f t="shared" si="43"/>
        <v>95415</v>
      </c>
      <c r="G87" s="2">
        <v>31344.81</v>
      </c>
      <c r="H87" s="2">
        <v>0</v>
      </c>
      <c r="I87" s="126">
        <f t="shared" si="44"/>
        <v>31344.81</v>
      </c>
      <c r="J87" s="114" t="str">
        <f t="shared" ref="J87:J92" si="46">IF(F87-I87=0,0,IF(F87-I87&gt;0,TEXT(ABS(F87-I87),"$#,###")&amp;" ▼",TEXT(ABS(F87-I87),"$#,###")&amp;" ▲"))</f>
        <v>$64,070 ▼</v>
      </c>
      <c r="K87" s="33"/>
      <c r="L87" s="2">
        <v>85982</v>
      </c>
      <c r="M87" s="2">
        <v>84981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127">
        <f t="shared" si="45"/>
        <v>170963</v>
      </c>
      <c r="T87" s="89" t="str">
        <f t="shared" ref="T87:U92" si="47">T86</f>
        <v>Hesperia Unified School District</v>
      </c>
      <c r="U87" s="87" t="str">
        <f t="shared" si="47"/>
        <v>131_Hesperia Unified School District</v>
      </c>
      <c r="V87" s="87" t="str">
        <f ca="1">Sheet1!$B$8</f>
        <v>66-Victor-Valley_160822182956</v>
      </c>
      <c r="W87" s="87" t="str">
        <f ca="1">Sheet1!$B$10</f>
        <v>VVAERC aebg_consortiumexpenditures_160722 8_8_2016.xlsm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2"/>
        <v>66 Victor Valley</v>
      </c>
      <c r="B88" s="147" t="s">
        <v>6</v>
      </c>
      <c r="C88" s="148"/>
      <c r="D88" s="2">
        <v>0</v>
      </c>
      <c r="E88" s="2">
        <v>0</v>
      </c>
      <c r="F88" s="126">
        <f t="shared" si="43"/>
        <v>0</v>
      </c>
      <c r="G88" s="2">
        <v>0</v>
      </c>
      <c r="H88" s="2">
        <v>0</v>
      </c>
      <c r="I88" s="126">
        <f t="shared" si="44"/>
        <v>0</v>
      </c>
      <c r="J88" s="114">
        <f t="shared" si="46"/>
        <v>0</v>
      </c>
      <c r="K88" s="33"/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127">
        <f t="shared" si="45"/>
        <v>0</v>
      </c>
      <c r="T88" s="89" t="str">
        <f t="shared" si="47"/>
        <v>Hesperia Unified School District</v>
      </c>
      <c r="U88" s="87" t="str">
        <f t="shared" si="47"/>
        <v>131_Hesperia Unified School District</v>
      </c>
      <c r="V88" s="87" t="str">
        <f ca="1">Sheet1!$B$8</f>
        <v>66-Victor-Valley_160822182956</v>
      </c>
      <c r="W88" s="87" t="str">
        <f ca="1">Sheet1!$B$10</f>
        <v>VVAERC aebg_consortiumexpenditures_160722 8_8_2016.xlsm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2"/>
        <v>66 Victor Valley</v>
      </c>
      <c r="B89" s="147" t="s">
        <v>7</v>
      </c>
      <c r="C89" s="148"/>
      <c r="D89" s="2">
        <v>34385</v>
      </c>
      <c r="E89" s="2">
        <v>59338</v>
      </c>
      <c r="F89" s="126">
        <f t="shared" si="43"/>
        <v>93723</v>
      </c>
      <c r="G89" s="2">
        <v>0</v>
      </c>
      <c r="H89" s="2">
        <v>0</v>
      </c>
      <c r="I89" s="126">
        <f t="shared" si="44"/>
        <v>0</v>
      </c>
      <c r="J89" s="114" t="str">
        <f t="shared" si="46"/>
        <v>$93,723 ▼</v>
      </c>
      <c r="K89" s="47"/>
      <c r="L89" s="2">
        <v>65982</v>
      </c>
      <c r="M89" s="2">
        <v>0</v>
      </c>
      <c r="N89" s="2">
        <v>0</v>
      </c>
      <c r="O89" s="2">
        <v>75568</v>
      </c>
      <c r="P89" s="2">
        <v>0</v>
      </c>
      <c r="Q89" s="2">
        <v>0</v>
      </c>
      <c r="R89" s="2">
        <v>0</v>
      </c>
      <c r="S89" s="127">
        <f t="shared" si="45"/>
        <v>141550</v>
      </c>
      <c r="T89" s="89" t="str">
        <f t="shared" si="47"/>
        <v>Hesperia Unified School District</v>
      </c>
      <c r="U89" s="87" t="str">
        <f t="shared" si="47"/>
        <v>131_Hesperia Unified School District</v>
      </c>
      <c r="V89" s="87" t="str">
        <f ca="1">Sheet1!$B$8</f>
        <v>66-Victor-Valley_160822182956</v>
      </c>
      <c r="W89" s="87" t="str">
        <f ca="1">Sheet1!$B$10</f>
        <v>VVAERC aebg_consortiumexpenditures_160722 8_8_2016.xlsm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2"/>
        <v>66 Victor Valley</v>
      </c>
      <c r="B90" s="147" t="s">
        <v>8</v>
      </c>
      <c r="C90" s="148"/>
      <c r="D90" s="2">
        <v>0</v>
      </c>
      <c r="E90" s="2">
        <v>0</v>
      </c>
      <c r="F90" s="126">
        <f t="shared" si="43"/>
        <v>0</v>
      </c>
      <c r="G90" s="2">
        <v>0</v>
      </c>
      <c r="H90" s="2">
        <v>0</v>
      </c>
      <c r="I90" s="126">
        <f t="shared" si="44"/>
        <v>0</v>
      </c>
      <c r="J90" s="114">
        <f t="shared" si="46"/>
        <v>0</v>
      </c>
      <c r="K90" s="33"/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127">
        <f t="shared" si="45"/>
        <v>0</v>
      </c>
      <c r="T90" s="89" t="str">
        <f t="shared" si="47"/>
        <v>Hesperia Unified School District</v>
      </c>
      <c r="U90" s="87" t="str">
        <f t="shared" si="47"/>
        <v>131_Hesperia Unified School District</v>
      </c>
      <c r="V90" s="87" t="str">
        <f ca="1">Sheet1!$B$8</f>
        <v>66-Victor-Valley_160822182956</v>
      </c>
      <c r="W90" s="87" t="str">
        <f ca="1">Sheet1!$B$10</f>
        <v>VVAERC aebg_consortiumexpenditures_160722 8_8_2016.xlsm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2"/>
        <v>66 Victor Valley</v>
      </c>
      <c r="B91" s="147" t="s">
        <v>9</v>
      </c>
      <c r="C91" s="148"/>
      <c r="D91" s="2">
        <v>0</v>
      </c>
      <c r="E91" s="2">
        <v>0</v>
      </c>
      <c r="F91" s="126">
        <f t="shared" si="43"/>
        <v>0</v>
      </c>
      <c r="G91" s="2">
        <v>0</v>
      </c>
      <c r="H91" s="2">
        <v>0</v>
      </c>
      <c r="I91" s="126">
        <f t="shared" si="44"/>
        <v>0</v>
      </c>
      <c r="J91" s="114">
        <f t="shared" si="46"/>
        <v>0</v>
      </c>
      <c r="K91" s="33"/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127">
        <f t="shared" si="45"/>
        <v>0</v>
      </c>
      <c r="T91" s="89" t="str">
        <f t="shared" si="47"/>
        <v>Hesperia Unified School District</v>
      </c>
      <c r="U91" s="87" t="str">
        <f t="shared" si="47"/>
        <v>131_Hesperia Unified School District</v>
      </c>
      <c r="V91" s="87" t="str">
        <f ca="1">Sheet1!$B$8</f>
        <v>66-Victor-Valley_160822182956</v>
      </c>
      <c r="W91" s="87" t="str">
        <f ca="1">Sheet1!$B$10</f>
        <v>VVAERC aebg_consortiumexpenditures_160722 8_8_2016.xlsm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2"/>
        <v>66 Victor Valley</v>
      </c>
      <c r="B92" s="158" t="s">
        <v>10</v>
      </c>
      <c r="C92" s="159"/>
      <c r="D92" s="3">
        <v>51577</v>
      </c>
      <c r="E92" s="4">
        <v>55838</v>
      </c>
      <c r="F92" s="128">
        <f t="shared" si="43"/>
        <v>107415</v>
      </c>
      <c r="G92" s="3">
        <v>0</v>
      </c>
      <c r="H92" s="4">
        <v>0</v>
      </c>
      <c r="I92" s="128">
        <f t="shared" si="44"/>
        <v>0</v>
      </c>
      <c r="J92" s="115" t="str">
        <f t="shared" si="46"/>
        <v>$107,415 ▼</v>
      </c>
      <c r="K92" s="33"/>
      <c r="L92" s="3">
        <v>55081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129">
        <f t="shared" si="45"/>
        <v>55081</v>
      </c>
      <c r="T92" s="89" t="str">
        <f t="shared" si="47"/>
        <v>Hesperia Unified School District</v>
      </c>
      <c r="U92" s="87" t="str">
        <f t="shared" si="47"/>
        <v>131_Hesperia Unified School District</v>
      </c>
      <c r="V92" s="87" t="str">
        <f ca="1">Sheet1!$B$8</f>
        <v>66-Victor-Valley_160822182956</v>
      </c>
      <c r="W92" s="87" t="str">
        <f ca="1">Sheet1!$B$10</f>
        <v>VVAERC aebg_consortiumexpenditures_160722 8_8_2016.xlsm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60" t="s">
        <v>11</v>
      </c>
      <c r="C93" s="161"/>
      <c r="D93" s="130">
        <f t="shared" ref="D93:I93" si="48">SUM(D86:D92)</f>
        <v>343846.6</v>
      </c>
      <c r="E93" s="130">
        <f t="shared" si="48"/>
        <v>247042</v>
      </c>
      <c r="F93" s="131">
        <f t="shared" si="48"/>
        <v>590888.6</v>
      </c>
      <c r="G93" s="130">
        <f t="shared" si="48"/>
        <v>178952.84</v>
      </c>
      <c r="H93" s="130">
        <f t="shared" si="48"/>
        <v>0</v>
      </c>
      <c r="I93" s="131">
        <f t="shared" si="48"/>
        <v>178952.84</v>
      </c>
      <c r="J93" s="114" t="str">
        <f>IF(F93-I93=0,0,IF(F93-I93&gt;0,TEXT(ABS(F93-I93),"$#,###")&amp;" ▼",TEXT(ABS(F93-I93),"$#,###")&amp;" ▲"))</f>
        <v>$411,936 ▼</v>
      </c>
      <c r="K93" s="29"/>
      <c r="L93" s="130">
        <f t="shared" ref="L93:Q93" si="49">SUM(L86:L92)</f>
        <v>693546</v>
      </c>
      <c r="M93" s="130">
        <f t="shared" si="49"/>
        <v>84981</v>
      </c>
      <c r="N93" s="130">
        <f t="shared" si="49"/>
        <v>0</v>
      </c>
      <c r="O93" s="130">
        <f t="shared" si="49"/>
        <v>75568</v>
      </c>
      <c r="P93" s="130">
        <f t="shared" si="49"/>
        <v>155855</v>
      </c>
      <c r="Q93" s="130">
        <f t="shared" si="49"/>
        <v>0</v>
      </c>
      <c r="R93" s="130">
        <f>SUM(R86:R92)</f>
        <v>0</v>
      </c>
      <c r="S93" s="130">
        <f>SUM(S86:S92)</f>
        <v>1009950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33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145" t="s">
        <v>12</v>
      </c>
      <c r="C95" s="146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32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1073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66 Victor Valley</v>
      </c>
      <c r="B96" s="156" t="s">
        <v>21</v>
      </c>
      <c r="C96" s="157"/>
      <c r="D96" s="1">
        <v>0</v>
      </c>
      <c r="E96" s="1">
        <v>57962</v>
      </c>
      <c r="F96" s="126">
        <f>SUM(D96:E96)</f>
        <v>57962</v>
      </c>
      <c r="G96" s="1">
        <v>0</v>
      </c>
      <c r="H96" s="1">
        <v>0</v>
      </c>
      <c r="I96" s="126">
        <f>SUM(G96:H96)</f>
        <v>0</v>
      </c>
      <c r="J96" s="114" t="str">
        <f t="shared" ref="J96:J101" si="50">IF(F96-I96=0,0,IF(F96-I96&gt;0,TEXT(ABS(F96-I96),"$#,###")&amp;" ▼",TEXT(ABS(F96-I96),"$#,###")&amp;" ▲"))</f>
        <v>$57,962 ▼</v>
      </c>
      <c r="K96" s="33"/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32">
        <f>SUM(L96:R96)</f>
        <v>0</v>
      </c>
      <c r="T96" s="89" t="str">
        <f>T92</f>
        <v>Hesperia Unified School District</v>
      </c>
      <c r="U96" s="87" t="str">
        <f>U92</f>
        <v>131_Hesperia Unified School District</v>
      </c>
      <c r="V96" s="87" t="str">
        <f ca="1">V92</f>
        <v>66-Victor-Valley_160822182956</v>
      </c>
      <c r="W96" s="87" t="str">
        <f ca="1">W92</f>
        <v>VVAERC aebg_consortiumexpenditures_160722 8_8_2016.xlsm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66 Victor Valley</v>
      </c>
      <c r="B97" s="147" t="s">
        <v>22</v>
      </c>
      <c r="C97" s="148"/>
      <c r="D97" s="2">
        <v>343847</v>
      </c>
      <c r="E97" s="2">
        <v>142710</v>
      </c>
      <c r="F97" s="126">
        <f>SUM(D97:E97)</f>
        <v>486557</v>
      </c>
      <c r="G97" s="2">
        <v>178953</v>
      </c>
      <c r="H97" s="2">
        <v>0</v>
      </c>
      <c r="I97" s="126">
        <f>SUM(G97:H97)</f>
        <v>178953</v>
      </c>
      <c r="J97" s="114" t="str">
        <f t="shared" si="50"/>
        <v>$307,604 ▼</v>
      </c>
      <c r="K97" s="47"/>
      <c r="L97" s="2">
        <v>658546</v>
      </c>
      <c r="M97" s="2">
        <v>76481</v>
      </c>
      <c r="N97" s="2">
        <v>0</v>
      </c>
      <c r="O97" s="2">
        <v>37068</v>
      </c>
      <c r="P97" s="2">
        <v>155855</v>
      </c>
      <c r="Q97" s="2">
        <v>0</v>
      </c>
      <c r="R97" s="2">
        <v>0</v>
      </c>
      <c r="S97" s="127">
        <f>SUM(L97:R97)</f>
        <v>927950</v>
      </c>
      <c r="T97" s="89" t="str">
        <f t="shared" ref="T97:W100" si="51">T96</f>
        <v>Hesperia Unified School District</v>
      </c>
      <c r="U97" s="87" t="str">
        <f t="shared" si="51"/>
        <v>131_Hesperia Unified School District</v>
      </c>
      <c r="V97" s="87" t="str">
        <f t="shared" ca="1" si="51"/>
        <v>66-Victor-Valley_160822182956</v>
      </c>
      <c r="W97" s="87" t="str">
        <f t="shared" ca="1" si="51"/>
        <v>VVAERC aebg_consortiumexpenditures_160722 8_8_2016.xlsm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66 Victor Valley</v>
      </c>
      <c r="B98" s="147" t="s">
        <v>23</v>
      </c>
      <c r="C98" s="148"/>
      <c r="D98" s="2">
        <v>0</v>
      </c>
      <c r="E98" s="2">
        <v>34370</v>
      </c>
      <c r="F98" s="126">
        <f>SUM(D98:E98)</f>
        <v>34370</v>
      </c>
      <c r="G98" s="2">
        <v>0</v>
      </c>
      <c r="H98" s="2">
        <v>0</v>
      </c>
      <c r="I98" s="126">
        <f>SUM(G98:H98)</f>
        <v>0</v>
      </c>
      <c r="J98" s="114" t="str">
        <f t="shared" si="50"/>
        <v>$34,370 ▼</v>
      </c>
      <c r="K98" s="33"/>
      <c r="L98" s="2">
        <v>25000</v>
      </c>
      <c r="M98" s="2">
        <v>4000</v>
      </c>
      <c r="N98" s="2">
        <v>0</v>
      </c>
      <c r="O98" s="2">
        <v>35000</v>
      </c>
      <c r="P98" s="2">
        <v>0</v>
      </c>
      <c r="Q98" s="2">
        <v>0</v>
      </c>
      <c r="R98" s="2">
        <v>0</v>
      </c>
      <c r="S98" s="127">
        <f>SUM(L98:R98)</f>
        <v>64000</v>
      </c>
      <c r="T98" s="89" t="str">
        <f t="shared" si="51"/>
        <v>Hesperia Unified School District</v>
      </c>
      <c r="U98" s="87" t="str">
        <f t="shared" si="51"/>
        <v>131_Hesperia Unified School District</v>
      </c>
      <c r="V98" s="87" t="str">
        <f t="shared" ca="1" si="51"/>
        <v>66-Victor-Valley_160822182956</v>
      </c>
      <c r="W98" s="87" t="str">
        <f t="shared" ca="1" si="51"/>
        <v>VVAERC aebg_consortiumexpenditures_160722 8_8_2016.xlsm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66 Victor Valley</v>
      </c>
      <c r="B99" s="147" t="s">
        <v>24</v>
      </c>
      <c r="C99" s="148"/>
      <c r="D99" s="2">
        <v>0</v>
      </c>
      <c r="E99" s="2">
        <v>12000</v>
      </c>
      <c r="F99" s="126">
        <f>SUM(D99:E99)</f>
        <v>12000</v>
      </c>
      <c r="G99" s="2">
        <v>0</v>
      </c>
      <c r="H99" s="2">
        <v>0</v>
      </c>
      <c r="I99" s="126">
        <f>SUM(G99:H99)</f>
        <v>0</v>
      </c>
      <c r="J99" s="114" t="str">
        <f t="shared" si="50"/>
        <v>$12,000 ▼</v>
      </c>
      <c r="K99" s="33"/>
      <c r="L99" s="2">
        <v>10000</v>
      </c>
      <c r="M99" s="2">
        <v>4500</v>
      </c>
      <c r="N99" s="2">
        <v>0</v>
      </c>
      <c r="O99" s="2">
        <v>3500</v>
      </c>
      <c r="P99" s="2">
        <v>0</v>
      </c>
      <c r="Q99" s="2">
        <v>0</v>
      </c>
      <c r="R99" s="2">
        <v>0</v>
      </c>
      <c r="S99" s="127">
        <f>SUM(L99:R99)</f>
        <v>18000</v>
      </c>
      <c r="T99" s="89" t="str">
        <f t="shared" si="51"/>
        <v>Hesperia Unified School District</v>
      </c>
      <c r="U99" s="87" t="str">
        <f t="shared" si="51"/>
        <v>131_Hesperia Unified School District</v>
      </c>
      <c r="V99" s="87" t="str">
        <f t="shared" ca="1" si="51"/>
        <v>66-Victor-Valley_160822182956</v>
      </c>
      <c r="W99" s="87" t="str">
        <f t="shared" ca="1" si="51"/>
        <v>VVAERC aebg_consortiumexpenditures_160722 8_8_2016.xlsm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66 Victor Valley</v>
      </c>
      <c r="B100" s="147" t="s">
        <v>25</v>
      </c>
      <c r="C100" s="148"/>
      <c r="D100" s="3">
        <v>0</v>
      </c>
      <c r="E100" s="4">
        <v>0</v>
      </c>
      <c r="F100" s="128">
        <f>SUM(D100:E100)</f>
        <v>0</v>
      </c>
      <c r="G100" s="3">
        <v>0</v>
      </c>
      <c r="H100" s="4">
        <v>0</v>
      </c>
      <c r="I100" s="128">
        <f>SUM(G100:H100)</f>
        <v>0</v>
      </c>
      <c r="J100" s="115">
        <f t="shared" si="50"/>
        <v>0</v>
      </c>
      <c r="K100" s="33"/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29">
        <f>SUM(L100:R100)</f>
        <v>0</v>
      </c>
      <c r="T100" s="89" t="str">
        <f t="shared" si="51"/>
        <v>Hesperia Unified School District</v>
      </c>
      <c r="U100" s="87" t="str">
        <f t="shared" si="51"/>
        <v>131_Hesperia Unified School District</v>
      </c>
      <c r="V100" s="87" t="str">
        <f t="shared" ca="1" si="51"/>
        <v>66-Victor-Valley_160822182956</v>
      </c>
      <c r="W100" s="87" t="str">
        <f t="shared" ca="1" si="51"/>
        <v>VVAERC aebg_consortiumexpenditures_160722 8_8_2016.xlsm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66" t="s">
        <v>11</v>
      </c>
      <c r="C101" s="167"/>
      <c r="D101" s="130">
        <f>SUM(D96:D100)</f>
        <v>343847</v>
      </c>
      <c r="E101" s="130">
        <f>SUM(E96:E100)</f>
        <v>247042</v>
      </c>
      <c r="F101" s="131">
        <f>SUM(F94:F100)</f>
        <v>590889</v>
      </c>
      <c r="G101" s="130">
        <f>SUM(G94:G100)</f>
        <v>178953</v>
      </c>
      <c r="H101" s="130">
        <f>SUM(H94:H100)</f>
        <v>0</v>
      </c>
      <c r="I101" s="131">
        <f>SUM(I94:I100)</f>
        <v>178953</v>
      </c>
      <c r="J101" s="114" t="str">
        <f t="shared" si="50"/>
        <v>$411,936 ▼</v>
      </c>
      <c r="K101" s="29"/>
      <c r="L101" s="130">
        <f t="shared" ref="L101:R101" si="52">SUM(L96:L100)</f>
        <v>693546</v>
      </c>
      <c r="M101" s="130">
        <f t="shared" si="52"/>
        <v>84981</v>
      </c>
      <c r="N101" s="130">
        <f t="shared" si="52"/>
        <v>0</v>
      </c>
      <c r="O101" s="130">
        <f t="shared" si="52"/>
        <v>75568</v>
      </c>
      <c r="P101" s="130">
        <f t="shared" si="52"/>
        <v>155855</v>
      </c>
      <c r="Q101" s="130">
        <f t="shared" si="52"/>
        <v>0</v>
      </c>
      <c r="R101" s="130">
        <f t="shared" si="52"/>
        <v>0</v>
      </c>
      <c r="S101" s="130">
        <f>SUM(S96:S100)</f>
        <v>1009950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33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145" t="s">
        <v>26</v>
      </c>
      <c r="C103" s="146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32"/>
      <c r="L103" s="125"/>
      <c r="M103" s="125"/>
      <c r="N103" s="125"/>
      <c r="O103" s="125"/>
      <c r="P103" s="125"/>
      <c r="Q103" s="125"/>
      <c r="R103" s="125"/>
      <c r="S103" s="125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66 Victor Valley</v>
      </c>
      <c r="B104" s="156" t="s">
        <v>27</v>
      </c>
      <c r="C104" s="157"/>
      <c r="D104" s="1">
        <v>89583</v>
      </c>
      <c r="E104" s="1">
        <v>63001</v>
      </c>
      <c r="F104" s="126">
        <f t="shared" ref="F104:F111" si="53">SUM(D104:E104)</f>
        <v>152584</v>
      </c>
      <c r="G104" s="1">
        <v>82249</v>
      </c>
      <c r="H104" s="1">
        <v>0</v>
      </c>
      <c r="I104" s="126">
        <f t="shared" ref="I104:I111" si="54">SUM(G104:H104)</f>
        <v>82249</v>
      </c>
      <c r="J104" s="114" t="str">
        <f>IF(F104-I104=0,0,IF(F104-I104&gt;0,TEXT(ABS(F104-I104),"$#,###")&amp;" ▼",TEXT(ABS(F104-I104),"$#,###")&amp;" ▲"))</f>
        <v>$70,335 ▼</v>
      </c>
      <c r="K104" s="33"/>
      <c r="L104" s="133"/>
      <c r="M104" s="133"/>
      <c r="N104" s="133"/>
      <c r="O104" s="133"/>
      <c r="P104" s="133"/>
      <c r="Q104" s="133"/>
      <c r="R104" s="133"/>
      <c r="S104" s="134"/>
      <c r="T104" s="89" t="str">
        <f>T100</f>
        <v>Hesperia Unified School District</v>
      </c>
      <c r="U104" s="87" t="str">
        <f>U100</f>
        <v>131_Hesperia Unified School District</v>
      </c>
      <c r="V104" s="87" t="str">
        <f ca="1">V100</f>
        <v>66-Victor-Valley_160822182956</v>
      </c>
      <c r="W104" s="87" t="str">
        <f ca="1">W100</f>
        <v>VVAERC aebg_consortiumexpenditures_160722 8_8_2016.xlsm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66 Victor Valley</v>
      </c>
      <c r="B105" s="147" t="s">
        <v>28</v>
      </c>
      <c r="C105" s="148"/>
      <c r="D105" s="2">
        <v>39945</v>
      </c>
      <c r="E105" s="2">
        <v>0</v>
      </c>
      <c r="F105" s="126">
        <f t="shared" si="53"/>
        <v>39945</v>
      </c>
      <c r="G105" s="2">
        <v>33516</v>
      </c>
      <c r="H105" s="2">
        <v>0</v>
      </c>
      <c r="I105" s="126">
        <f t="shared" si="54"/>
        <v>33516</v>
      </c>
      <c r="J105" s="114" t="str">
        <f t="shared" ref="J105:J111" si="55">IF(F105-I105=0,0,IF(F105-I105&gt;0,TEXT(ABS(F105-I105),"$#,###")&amp;" ▼",TEXT(ABS(F105-I105),"$#,###")&amp;" ▲"))</f>
        <v>$6,429 ▼</v>
      </c>
      <c r="K105" s="33"/>
      <c r="L105" s="133"/>
      <c r="M105" s="133"/>
      <c r="N105" s="133"/>
      <c r="O105" s="133"/>
      <c r="P105" s="133"/>
      <c r="Q105" s="133"/>
      <c r="R105" s="133"/>
      <c r="S105" s="134"/>
      <c r="T105" s="89" t="str">
        <f t="shared" ref="T105:W111" si="56">T104</f>
        <v>Hesperia Unified School District</v>
      </c>
      <c r="U105" s="87" t="str">
        <f t="shared" si="56"/>
        <v>131_Hesperia Unified School District</v>
      </c>
      <c r="V105" s="87" t="str">
        <f t="shared" ca="1" si="56"/>
        <v>66-Victor-Valley_160822182956</v>
      </c>
      <c r="W105" s="87" t="str">
        <f t="shared" ca="1" si="56"/>
        <v>VVAERC aebg_consortiumexpenditures_160722 8_8_2016.xlsm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57">A105</f>
        <v>66 Victor Valley</v>
      </c>
      <c r="B106" s="147" t="s">
        <v>29</v>
      </c>
      <c r="C106" s="148"/>
      <c r="D106" s="2">
        <v>17019</v>
      </c>
      <c r="E106" s="2">
        <v>14430</v>
      </c>
      <c r="F106" s="126">
        <f t="shared" si="53"/>
        <v>31449</v>
      </c>
      <c r="G106" s="2">
        <v>19797</v>
      </c>
      <c r="H106" s="2">
        <v>0</v>
      </c>
      <c r="I106" s="126">
        <f t="shared" si="54"/>
        <v>19797</v>
      </c>
      <c r="J106" s="114" t="str">
        <f t="shared" si="55"/>
        <v>$11,652 ▼</v>
      </c>
      <c r="K106" s="33"/>
      <c r="L106" s="133"/>
      <c r="M106" s="133"/>
      <c r="N106" s="133"/>
      <c r="O106" s="133"/>
      <c r="P106" s="133"/>
      <c r="Q106" s="133"/>
      <c r="R106" s="133"/>
      <c r="S106" s="134"/>
      <c r="T106" s="89" t="str">
        <f t="shared" si="56"/>
        <v>Hesperia Unified School District</v>
      </c>
      <c r="U106" s="87" t="str">
        <f t="shared" si="56"/>
        <v>131_Hesperia Unified School District</v>
      </c>
      <c r="V106" s="87" t="str">
        <f t="shared" ca="1" si="56"/>
        <v>66-Victor-Valley_160822182956</v>
      </c>
      <c r="W106" s="87" t="str">
        <f t="shared" ca="1" si="56"/>
        <v>VVAERC aebg_consortiumexpenditures_160722 8_8_2016.xlsm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57"/>
        <v>66 Victor Valley</v>
      </c>
      <c r="B107" s="147" t="s">
        <v>30</v>
      </c>
      <c r="C107" s="148"/>
      <c r="D107" s="1">
        <v>182966</v>
      </c>
      <c r="E107" s="1">
        <v>129681</v>
      </c>
      <c r="F107" s="126">
        <f t="shared" si="53"/>
        <v>312647</v>
      </c>
      <c r="G107" s="2">
        <v>32934</v>
      </c>
      <c r="H107" s="2">
        <v>0</v>
      </c>
      <c r="I107" s="126">
        <f t="shared" si="54"/>
        <v>32934</v>
      </c>
      <c r="J107" s="114" t="str">
        <f t="shared" si="55"/>
        <v>$279,713 ▼</v>
      </c>
      <c r="K107" s="47"/>
      <c r="L107" s="133"/>
      <c r="M107" s="133"/>
      <c r="N107" s="133"/>
      <c r="O107" s="133"/>
      <c r="P107" s="133"/>
      <c r="Q107" s="133"/>
      <c r="R107" s="133"/>
      <c r="S107" s="134"/>
      <c r="T107" s="89" t="str">
        <f t="shared" si="56"/>
        <v>Hesperia Unified School District</v>
      </c>
      <c r="U107" s="87" t="str">
        <f t="shared" si="56"/>
        <v>131_Hesperia Unified School District</v>
      </c>
      <c r="V107" s="87" t="str">
        <f t="shared" ca="1" si="56"/>
        <v>66-Victor-Valley_160822182956</v>
      </c>
      <c r="W107" s="87" t="str">
        <f t="shared" ca="1" si="56"/>
        <v>VVAERC aebg_consortiumexpenditures_160722 8_8_2016.xlsm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57"/>
        <v>66 Victor Valley</v>
      </c>
      <c r="B108" s="147" t="s">
        <v>31</v>
      </c>
      <c r="C108" s="148"/>
      <c r="D108" s="2">
        <v>14334</v>
      </c>
      <c r="E108" s="2">
        <v>39930</v>
      </c>
      <c r="F108" s="126">
        <f t="shared" si="53"/>
        <v>54264</v>
      </c>
      <c r="G108" s="2">
        <v>10457</v>
      </c>
      <c r="H108" s="2">
        <v>0</v>
      </c>
      <c r="I108" s="126">
        <f t="shared" si="54"/>
        <v>10457</v>
      </c>
      <c r="J108" s="114" t="str">
        <f t="shared" si="55"/>
        <v>$43,807 ▼</v>
      </c>
      <c r="K108" s="33"/>
      <c r="L108" s="133"/>
      <c r="M108" s="133"/>
      <c r="N108" s="133"/>
      <c r="O108" s="133"/>
      <c r="P108" s="133"/>
      <c r="Q108" s="133"/>
      <c r="R108" s="133"/>
      <c r="S108" s="134"/>
      <c r="T108" s="89" t="str">
        <f t="shared" si="56"/>
        <v>Hesperia Unified School District</v>
      </c>
      <c r="U108" s="87" t="str">
        <f t="shared" si="56"/>
        <v>131_Hesperia Unified School District</v>
      </c>
      <c r="V108" s="87" t="str">
        <f t="shared" ca="1" si="56"/>
        <v>66-Victor-Valley_160822182956</v>
      </c>
      <c r="W108" s="87" t="str">
        <f t="shared" ca="1" si="56"/>
        <v>VVAERC aebg_consortiumexpenditures_160722 8_8_2016.xlsm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57"/>
        <v>66 Victor Valley</v>
      </c>
      <c r="B109" s="147" t="s">
        <v>32</v>
      </c>
      <c r="C109" s="148"/>
      <c r="D109" s="2">
        <v>0</v>
      </c>
      <c r="E109" s="2">
        <v>0</v>
      </c>
      <c r="F109" s="126">
        <f t="shared" si="53"/>
        <v>0</v>
      </c>
      <c r="G109" s="2">
        <v>0</v>
      </c>
      <c r="H109" s="2">
        <v>0</v>
      </c>
      <c r="I109" s="126">
        <f t="shared" si="54"/>
        <v>0</v>
      </c>
      <c r="J109" s="114">
        <f t="shared" si="55"/>
        <v>0</v>
      </c>
      <c r="K109" s="33"/>
      <c r="L109" s="133"/>
      <c r="M109" s="133"/>
      <c r="N109" s="133"/>
      <c r="O109" s="133"/>
      <c r="P109" s="133"/>
      <c r="Q109" s="133"/>
      <c r="R109" s="5"/>
      <c r="S109" s="5"/>
      <c r="T109" s="89" t="str">
        <f t="shared" si="56"/>
        <v>Hesperia Unified School District</v>
      </c>
      <c r="U109" s="87" t="str">
        <f t="shared" si="56"/>
        <v>131_Hesperia Unified School District</v>
      </c>
      <c r="V109" s="87" t="str">
        <f t="shared" ca="1" si="56"/>
        <v>66-Victor-Valley_160822182956</v>
      </c>
      <c r="W109" s="87" t="str">
        <f t="shared" ca="1" si="56"/>
        <v>VVAERC aebg_consortiumexpenditures_160722 8_8_2016.xlsm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57"/>
        <v>66 Victor Valley</v>
      </c>
      <c r="B110" s="147" t="s">
        <v>33</v>
      </c>
      <c r="C110" s="148"/>
      <c r="D110" s="2">
        <v>0</v>
      </c>
      <c r="E110" s="2">
        <v>0</v>
      </c>
      <c r="F110" s="126">
        <f t="shared" si="53"/>
        <v>0</v>
      </c>
      <c r="G110" s="2">
        <v>0</v>
      </c>
      <c r="H110" s="2">
        <v>0</v>
      </c>
      <c r="I110" s="126">
        <f t="shared" si="54"/>
        <v>0</v>
      </c>
      <c r="J110" s="114">
        <f t="shared" si="55"/>
        <v>0</v>
      </c>
      <c r="K110" s="33"/>
      <c r="L110" s="133"/>
      <c r="M110" s="133"/>
      <c r="N110" s="133"/>
      <c r="O110" s="133"/>
      <c r="P110" s="133"/>
      <c r="Q110" s="133"/>
      <c r="R110" s="135"/>
      <c r="S110" s="111" t="s">
        <v>37</v>
      </c>
      <c r="T110" s="89" t="str">
        <f t="shared" si="56"/>
        <v>Hesperia Unified School District</v>
      </c>
      <c r="U110" s="87" t="str">
        <f t="shared" si="56"/>
        <v>131_Hesperia Unified School District</v>
      </c>
      <c r="V110" s="87" t="str">
        <f t="shared" ca="1" si="56"/>
        <v>66-Victor-Valley_160822182956</v>
      </c>
      <c r="W110" s="87" t="str">
        <f t="shared" ca="1" si="56"/>
        <v>VVAERC aebg_consortiumexpenditures_160722 8_8_2016.xlsm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57"/>
        <v>66 Victor Valley</v>
      </c>
      <c r="B111" s="158" t="s">
        <v>1070</v>
      </c>
      <c r="C111" s="159"/>
      <c r="D111" s="3">
        <v>0</v>
      </c>
      <c r="E111" s="4">
        <v>0</v>
      </c>
      <c r="F111" s="128">
        <f t="shared" si="53"/>
        <v>0</v>
      </c>
      <c r="G111" s="3">
        <v>0</v>
      </c>
      <c r="H111" s="4">
        <v>0</v>
      </c>
      <c r="I111" s="128">
        <f t="shared" si="54"/>
        <v>0</v>
      </c>
      <c r="J111" s="115">
        <f t="shared" si="55"/>
        <v>0</v>
      </c>
      <c r="K111" s="29"/>
      <c r="L111" s="133"/>
      <c r="M111" s="133"/>
      <c r="N111" s="133"/>
      <c r="O111" s="133"/>
      <c r="P111" s="133"/>
      <c r="Q111" s="133"/>
      <c r="R111" s="136"/>
      <c r="S111" s="112" t="s">
        <v>1066</v>
      </c>
      <c r="T111" s="89" t="str">
        <f t="shared" si="56"/>
        <v>Hesperia Unified School District</v>
      </c>
      <c r="U111" s="87" t="str">
        <f t="shared" si="56"/>
        <v>131_Hesperia Unified School District</v>
      </c>
      <c r="V111" s="87" t="str">
        <f t="shared" ca="1" si="56"/>
        <v>66-Victor-Valley_160822182956</v>
      </c>
      <c r="W111" s="87" t="str">
        <f t="shared" ca="1" si="56"/>
        <v>VVAERC aebg_consortiumexpenditures_160722 8_8_2016.xlsm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58">SUM(D104:D111)</f>
        <v>343847</v>
      </c>
      <c r="E112" s="96">
        <f t="shared" si="58"/>
        <v>247042</v>
      </c>
      <c r="F112" s="102">
        <f t="shared" si="58"/>
        <v>590889</v>
      </c>
      <c r="G112" s="96">
        <f t="shared" si="58"/>
        <v>178953</v>
      </c>
      <c r="H112" s="96">
        <f t="shared" si="58"/>
        <v>0</v>
      </c>
      <c r="I112" s="102">
        <f t="shared" si="58"/>
        <v>178953</v>
      </c>
      <c r="J112" s="114" t="str">
        <f t="shared" ref="J112" si="59">IF(F112-I112=0,0,IF(F112-I112&gt;0,TEXT(ABS(F112-I112),"$#,###")&amp;" ▼",TEXT(ABS(F112-I112),"$#,###")&amp;" ▲"))</f>
        <v>$411,936 ▼</v>
      </c>
      <c r="K112" s="30"/>
      <c r="L112" s="162"/>
      <c r="M112" s="162"/>
      <c r="N112" s="162"/>
      <c r="O112" s="162"/>
      <c r="P112" s="162"/>
      <c r="Q112" s="162"/>
      <c r="R112" s="162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Lucerne Valley Unified School District</v>
      </c>
      <c r="D116" s="19"/>
      <c r="E116" s="19"/>
      <c r="F116" s="19"/>
      <c r="G116" s="19"/>
      <c r="M116" s="24"/>
      <c r="N116" s="24"/>
      <c r="O116" s="170" t="s">
        <v>56</v>
      </c>
      <c r="P116" s="170"/>
      <c r="Q116" s="108">
        <f>R116</f>
        <v>0</v>
      </c>
      <c r="R116" s="108">
        <f>IFERROR(INDEX(Sheet1!H:H,MATCH(U124,Sheet1!E:E,0)),"")</f>
        <v>0</v>
      </c>
      <c r="S116" s="108">
        <f>IFERROR(INDEX(Sheet1!J:J,MATCH(U124,Sheet1!E:E,0)),"")</f>
        <v>0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71" t="s">
        <v>2</v>
      </c>
      <c r="P117" s="171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 xml:space="preserve"> - </v>
      </c>
      <c r="S117" s="109" t="str">
        <f>IF(L131=S116," - ",IF(S116-L131&gt;0,TEXT(S116-L131,"$#,###")&amp;" ▼",TEXT(ABS(S116-L131),"$#,###")&amp;" ▲"))</f>
        <v xml:space="preserve"> - 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64" t="str">
        <f>IF(ISNA(Sheet1!B118),"Please select from the list of member agencies affiliated with the selected Consortium","")</f>
        <v/>
      </c>
      <c r="D118" s="164"/>
      <c r="E118" s="164"/>
      <c r="F118" s="164"/>
      <c r="G118" s="164"/>
      <c r="H118" s="31"/>
      <c r="I118" s="31"/>
      <c r="J118" s="31"/>
      <c r="K118" s="31"/>
      <c r="L118" s="13"/>
      <c r="M118" s="24"/>
      <c r="N118" s="24"/>
      <c r="O118" s="171" t="s">
        <v>12</v>
      </c>
      <c r="P118" s="171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 xml:space="preserve"> - </v>
      </c>
      <c r="S118" s="109" t="str">
        <f>IF(L139=S116," - ",IF(S116-L139&gt;0,TEXT(S116-L139,"$#,###")&amp;" ▼",TEXT(ABS(S116-L139),"$#,###")&amp;" ▲"))</f>
        <v xml:space="preserve"> - 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69" t="s">
        <v>1052</v>
      </c>
      <c r="P119" s="169"/>
      <c r="Q119" s="110" t="str">
        <f>IF(F150=Q116," - ",IF(Q116-F150&gt;0,TEXT(Q116-F150,"$#,###")&amp;" ▼",TEXT(ABS(Q116-F150),"$#,###")&amp;" ▲"))</f>
        <v xml:space="preserve"> - </v>
      </c>
      <c r="R119" s="110" t="str">
        <f>IF(I150=R116," - ",IF(R116-I150&gt;0,TEXT(R116-I150,"$#,###")&amp;" ▼",TEXT(ABS(R116-I150),"$#,###")&amp;" ▲"))</f>
        <v xml:space="preserve"> - 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49" t="s">
        <v>60</v>
      </c>
      <c r="E121" s="150"/>
      <c r="F121" s="150"/>
      <c r="G121" s="150"/>
      <c r="H121" s="150"/>
      <c r="I121" s="150"/>
      <c r="J121" s="151"/>
      <c r="K121" s="27"/>
      <c r="L121" s="139" t="s">
        <v>67</v>
      </c>
      <c r="M121" s="140"/>
      <c r="N121" s="140"/>
      <c r="O121" s="140"/>
      <c r="P121" s="140"/>
      <c r="Q121" s="140"/>
      <c r="R121" s="140"/>
      <c r="S121" s="141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52" t="s">
        <v>1053</v>
      </c>
      <c r="E122" s="152"/>
      <c r="F122" s="152"/>
      <c r="G122" s="152" t="s">
        <v>1054</v>
      </c>
      <c r="H122" s="152"/>
      <c r="I122" s="152"/>
      <c r="J122" s="153" t="s">
        <v>1055</v>
      </c>
      <c r="K122" s="28"/>
      <c r="L122" s="142"/>
      <c r="M122" s="143"/>
      <c r="N122" s="143"/>
      <c r="O122" s="143"/>
      <c r="P122" s="143"/>
      <c r="Q122" s="143"/>
      <c r="R122" s="143"/>
      <c r="S122" s="144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5" t="s">
        <v>2</v>
      </c>
      <c r="C123" s="146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54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0">$B$4</f>
        <v>66 Victor Valley</v>
      </c>
      <c r="B124" s="156" t="s">
        <v>1</v>
      </c>
      <c r="C124" s="157"/>
      <c r="D124" s="1">
        <v>0</v>
      </c>
      <c r="E124" s="1">
        <v>0</v>
      </c>
      <c r="F124" s="99">
        <f>SUM(D124:E124)</f>
        <v>0</v>
      </c>
      <c r="G124" s="1">
        <v>0</v>
      </c>
      <c r="H124" s="1">
        <v>0</v>
      </c>
      <c r="I124" s="99">
        <f>SUM(G124:H124)</f>
        <v>0</v>
      </c>
      <c r="J124" s="114">
        <f>IF(F124-I124=0,0,IF(F124-I124&gt;0,TEXT(ABS(F124-I124),"$#,###")&amp;" ▼",TEXT(ABS(F124-I124),"$#,###")&amp;" ▲"))</f>
        <v>0</v>
      </c>
      <c r="K124" s="28" t="s">
        <v>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94">
        <f t="shared" ref="S124:S130" si="61">SUM(L124:R124)</f>
        <v>0</v>
      </c>
      <c r="T124" s="85" t="str">
        <f>B116</f>
        <v>Lucerne Valley Unified School District</v>
      </c>
      <c r="U124" s="86" t="str">
        <f>INDEX(Sheet1!E:E,MATCH($B$4&amp;B116,Sheet1!D:D,0))</f>
        <v>130_Lucerne Valley Unified School District</v>
      </c>
      <c r="V124" s="87" t="str">
        <f ca="1">Sheet1!$B$8</f>
        <v>66-Victor-Valley_160822182956</v>
      </c>
      <c r="W124" s="87" t="str">
        <f ca="1">Sheet1!$B$10</f>
        <v>VVAERC aebg_consortiumexpenditures_160722 8_8_2016.xlsm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0"/>
        <v>66 Victor Valley</v>
      </c>
      <c r="B125" s="147" t="s">
        <v>5</v>
      </c>
      <c r="C125" s="148"/>
      <c r="D125" s="2">
        <v>0</v>
      </c>
      <c r="E125" s="2">
        <v>0</v>
      </c>
      <c r="F125" s="100">
        <f t="shared" ref="F125:F130" si="62">SUM(D125:E125)</f>
        <v>0</v>
      </c>
      <c r="G125" s="2">
        <v>0</v>
      </c>
      <c r="H125" s="2">
        <v>0</v>
      </c>
      <c r="I125" s="100">
        <f t="shared" ref="I125:I130" si="63">SUM(G125:H125)</f>
        <v>0</v>
      </c>
      <c r="J125" s="114">
        <f t="shared" ref="J125:J130" si="64">IF(F125-I125=0,0,IF(F125-I125&gt;0,TEXT(ABS(F125-I125),"$#,###")&amp;" ▼",TEXT(ABS(F125-I125),"$#,###")&amp;" ▲"))</f>
        <v>0</v>
      </c>
      <c r="K125" s="28" t="s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94">
        <f t="shared" si="61"/>
        <v>0</v>
      </c>
      <c r="T125" s="89" t="str">
        <f t="shared" ref="T125:U130" si="65">T124</f>
        <v>Lucerne Valley Unified School District</v>
      </c>
      <c r="U125" s="87" t="str">
        <f t="shared" si="65"/>
        <v>130_Lucerne Valley Unified School District</v>
      </c>
      <c r="V125" s="87" t="str">
        <f ca="1">Sheet1!$B$8</f>
        <v>66-Victor-Valley_160822182956</v>
      </c>
      <c r="W125" s="87" t="str">
        <f ca="1">Sheet1!$B$10</f>
        <v>VVAERC aebg_consortiumexpenditures_160722 8_8_2016.xlsm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0"/>
        <v>66 Victor Valley</v>
      </c>
      <c r="B126" s="147" t="s">
        <v>6</v>
      </c>
      <c r="C126" s="148"/>
      <c r="D126" s="2">
        <v>0</v>
      </c>
      <c r="E126" s="2">
        <v>0</v>
      </c>
      <c r="F126" s="100">
        <f t="shared" si="62"/>
        <v>0</v>
      </c>
      <c r="G126" s="2">
        <v>0</v>
      </c>
      <c r="H126" s="2">
        <v>0</v>
      </c>
      <c r="I126" s="100">
        <f t="shared" si="63"/>
        <v>0</v>
      </c>
      <c r="J126" s="114">
        <f t="shared" si="64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1"/>
        <v>0</v>
      </c>
      <c r="T126" s="89" t="str">
        <f t="shared" si="65"/>
        <v>Lucerne Valley Unified School District</v>
      </c>
      <c r="U126" s="87" t="str">
        <f t="shared" si="65"/>
        <v>130_Lucerne Valley Unified School District</v>
      </c>
      <c r="V126" s="87" t="str">
        <f ca="1">Sheet1!$B$8</f>
        <v>66-Victor-Valley_160822182956</v>
      </c>
      <c r="W126" s="87" t="str">
        <f ca="1">Sheet1!$B$10</f>
        <v>VVAERC aebg_consortiumexpenditures_160722 8_8_2016.xlsm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0"/>
        <v>66 Victor Valley</v>
      </c>
      <c r="B127" s="147" t="s">
        <v>7</v>
      </c>
      <c r="C127" s="148"/>
      <c r="D127" s="2">
        <v>0</v>
      </c>
      <c r="E127" s="2">
        <v>0</v>
      </c>
      <c r="F127" s="100">
        <f t="shared" si="62"/>
        <v>0</v>
      </c>
      <c r="G127" s="2">
        <v>0</v>
      </c>
      <c r="H127" s="2">
        <v>0</v>
      </c>
      <c r="I127" s="100">
        <f t="shared" si="63"/>
        <v>0</v>
      </c>
      <c r="J127" s="114">
        <f t="shared" si="64"/>
        <v>0</v>
      </c>
      <c r="K127" s="28" t="s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1"/>
        <v>0</v>
      </c>
      <c r="T127" s="89" t="str">
        <f t="shared" si="65"/>
        <v>Lucerne Valley Unified School District</v>
      </c>
      <c r="U127" s="87" t="str">
        <f t="shared" si="65"/>
        <v>130_Lucerne Valley Unified School District</v>
      </c>
      <c r="V127" s="87" t="str">
        <f ca="1">Sheet1!$B$8</f>
        <v>66-Victor-Valley_160822182956</v>
      </c>
      <c r="W127" s="87" t="str">
        <f ca="1">Sheet1!$B$10</f>
        <v>VVAERC aebg_consortiumexpenditures_160722 8_8_2016.xlsm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0"/>
        <v>66 Victor Valley</v>
      </c>
      <c r="B128" s="147" t="s">
        <v>8</v>
      </c>
      <c r="C128" s="148"/>
      <c r="D128" s="2">
        <v>0</v>
      </c>
      <c r="E128" s="2">
        <v>0</v>
      </c>
      <c r="F128" s="100">
        <f t="shared" si="62"/>
        <v>0</v>
      </c>
      <c r="G128" s="2">
        <v>0</v>
      </c>
      <c r="H128" s="2">
        <v>0</v>
      </c>
      <c r="I128" s="100">
        <f t="shared" si="63"/>
        <v>0</v>
      </c>
      <c r="J128" s="114">
        <f t="shared" si="64"/>
        <v>0</v>
      </c>
      <c r="K128" s="28" t="s">
        <v>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1"/>
        <v>0</v>
      </c>
      <c r="T128" s="89" t="str">
        <f t="shared" si="65"/>
        <v>Lucerne Valley Unified School District</v>
      </c>
      <c r="U128" s="87" t="str">
        <f t="shared" si="65"/>
        <v>130_Lucerne Valley Unified School District</v>
      </c>
      <c r="V128" s="87" t="str">
        <f ca="1">Sheet1!$B$8</f>
        <v>66-Victor-Valley_160822182956</v>
      </c>
      <c r="W128" s="87" t="str">
        <f ca="1">Sheet1!$B$10</f>
        <v>VVAERC aebg_consortiumexpenditures_160722 8_8_2016.xlsm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0"/>
        <v>66 Victor Valley</v>
      </c>
      <c r="B129" s="147" t="s">
        <v>9</v>
      </c>
      <c r="C129" s="148"/>
      <c r="D129" s="2">
        <v>0</v>
      </c>
      <c r="E129" s="2">
        <v>0</v>
      </c>
      <c r="F129" s="100">
        <f t="shared" si="62"/>
        <v>0</v>
      </c>
      <c r="G129" s="2">
        <v>0</v>
      </c>
      <c r="H129" s="2">
        <v>0</v>
      </c>
      <c r="I129" s="100">
        <f t="shared" si="63"/>
        <v>0</v>
      </c>
      <c r="J129" s="114">
        <f t="shared" si="64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1"/>
        <v>0</v>
      </c>
      <c r="T129" s="89" t="str">
        <f t="shared" si="65"/>
        <v>Lucerne Valley Unified School District</v>
      </c>
      <c r="U129" s="87" t="str">
        <f t="shared" si="65"/>
        <v>130_Lucerne Valley Unified School District</v>
      </c>
      <c r="V129" s="87" t="str">
        <f ca="1">Sheet1!$B$8</f>
        <v>66-Victor-Valley_160822182956</v>
      </c>
      <c r="W129" s="87" t="str">
        <f ca="1">Sheet1!$B$10</f>
        <v>VVAERC aebg_consortiumexpenditures_160722 8_8_2016.xlsm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0"/>
        <v>66 Victor Valley</v>
      </c>
      <c r="B130" s="158" t="s">
        <v>10</v>
      </c>
      <c r="C130" s="159"/>
      <c r="D130" s="3">
        <v>0</v>
      </c>
      <c r="E130" s="4">
        <v>0</v>
      </c>
      <c r="F130" s="101">
        <f t="shared" si="62"/>
        <v>0</v>
      </c>
      <c r="G130" s="3">
        <v>0</v>
      </c>
      <c r="H130" s="4">
        <v>0</v>
      </c>
      <c r="I130" s="101">
        <f t="shared" si="63"/>
        <v>0</v>
      </c>
      <c r="J130" s="115">
        <f t="shared" si="64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1"/>
        <v>0</v>
      </c>
      <c r="T130" s="89" t="str">
        <f t="shared" si="65"/>
        <v>Lucerne Valley Unified School District</v>
      </c>
      <c r="U130" s="87" t="str">
        <f t="shared" si="65"/>
        <v>130_Lucerne Valley Unified School District</v>
      </c>
      <c r="V130" s="87" t="str">
        <f ca="1">Sheet1!$B$8</f>
        <v>66-Victor-Valley_160822182956</v>
      </c>
      <c r="W130" s="87" t="str">
        <f ca="1">Sheet1!$B$10</f>
        <v>VVAERC aebg_consortiumexpenditures_160722 8_8_2016.xlsm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60" t="s">
        <v>11</v>
      </c>
      <c r="C131" s="161"/>
      <c r="D131" s="96">
        <f t="shared" ref="D131:E131" si="66">SUM(D124:D130)</f>
        <v>0</v>
      </c>
      <c r="E131" s="96">
        <f t="shared" si="66"/>
        <v>0</v>
      </c>
      <c r="F131" s="102">
        <f>SUM(F124:F130)</f>
        <v>0</v>
      </c>
      <c r="G131" s="96">
        <f>SUM(G124:G130)</f>
        <v>0</v>
      </c>
      <c r="H131" s="96">
        <f>SUM(H124:H130)</f>
        <v>0</v>
      </c>
      <c r="I131" s="102">
        <f>SUM(I124:I130)</f>
        <v>0</v>
      </c>
      <c r="J131" s="114">
        <f>IF(F131-I131=0,0,IF(F131-I131&gt;0,TEXT(ABS(F131-I131),"$#,###")&amp;" ▼",TEXT(ABS(F131-I131),"$#,###")&amp;" ▲"))</f>
        <v>0</v>
      </c>
      <c r="K131" s="29"/>
      <c r="L131" s="96">
        <f t="shared" ref="L131:R131" si="67">SUM(L124:L130)</f>
        <v>0</v>
      </c>
      <c r="M131" s="96">
        <f t="shared" si="67"/>
        <v>0</v>
      </c>
      <c r="N131" s="96">
        <f t="shared" si="67"/>
        <v>0</v>
      </c>
      <c r="O131" s="96">
        <f t="shared" si="67"/>
        <v>0</v>
      </c>
      <c r="P131" s="96">
        <f t="shared" si="67"/>
        <v>0</v>
      </c>
      <c r="Q131" s="96">
        <f t="shared" si="67"/>
        <v>0</v>
      </c>
      <c r="R131" s="96">
        <f t="shared" si="67"/>
        <v>0</v>
      </c>
      <c r="S131" s="96">
        <f>SUM(S124:S130)</f>
        <v>0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45" t="s">
        <v>12</v>
      </c>
      <c r="C133" s="146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66 Victor Valley</v>
      </c>
      <c r="B134" s="156" t="s">
        <v>21</v>
      </c>
      <c r="C134" s="157"/>
      <c r="D134" s="1">
        <v>0</v>
      </c>
      <c r="E134" s="1">
        <v>0</v>
      </c>
      <c r="F134" s="99">
        <f>SUM(D134:E134)</f>
        <v>0</v>
      </c>
      <c r="G134" s="1">
        <v>0</v>
      </c>
      <c r="H134" s="1">
        <v>0</v>
      </c>
      <c r="I134" s="99">
        <f>SUM(G134:H134)</f>
        <v>0</v>
      </c>
      <c r="J134" s="114">
        <f>IF(F134-I134=0,0,IF(F134-I134&gt;0,TEXT(ABS(F134-I134),"$#,###")&amp;" ▼",TEXT(ABS(F134-I134),"$#,###")&amp;" ▲"))</f>
        <v>0</v>
      </c>
      <c r="K134" s="28" t="s">
        <v>12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0</v>
      </c>
      <c r="T134" s="89" t="str">
        <f>T130</f>
        <v>Lucerne Valley Unified School District</v>
      </c>
      <c r="U134" s="87" t="str">
        <f>U130</f>
        <v>130_Lucerne Valley Unified School District</v>
      </c>
      <c r="V134" s="87" t="str">
        <f ca="1">V130</f>
        <v>66-Victor-Valley_160822182956</v>
      </c>
      <c r="W134" s="87" t="str">
        <f ca="1">W130</f>
        <v>VVAERC aebg_consortiumexpenditures_160722 8_8_2016.xlsm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66 Victor Valley</v>
      </c>
      <c r="B135" s="147" t="s">
        <v>22</v>
      </c>
      <c r="C135" s="148"/>
      <c r="D135" s="2">
        <v>0</v>
      </c>
      <c r="E135" s="2">
        <v>0</v>
      </c>
      <c r="F135" s="99">
        <f t="shared" ref="F135:F138" si="68">SUM(D135:E135)</f>
        <v>0</v>
      </c>
      <c r="G135" s="2">
        <v>0</v>
      </c>
      <c r="H135" s="2">
        <v>0</v>
      </c>
      <c r="I135" s="100">
        <f t="shared" ref="I135:I138" si="69">SUM(G135:H135)</f>
        <v>0</v>
      </c>
      <c r="J135" s="114">
        <f t="shared" ref="J135:J139" si="70">IF(F135-I135=0,0,IF(F135-I135&gt;0,TEXT(ABS(F135-I135),"$#,###")&amp;" ▼",TEXT(ABS(F135-I135),"$#,###")&amp;" ▲"))</f>
        <v>0</v>
      </c>
      <c r="K135" s="28" t="s">
        <v>12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94">
        <f>SUM(L135:R135)</f>
        <v>0</v>
      </c>
      <c r="T135" s="89" t="str">
        <f t="shared" ref="T135:W138" si="71">T134</f>
        <v>Lucerne Valley Unified School District</v>
      </c>
      <c r="U135" s="87" t="str">
        <f t="shared" si="71"/>
        <v>130_Lucerne Valley Unified School District</v>
      </c>
      <c r="V135" s="87" t="str">
        <f t="shared" ca="1" si="71"/>
        <v>66-Victor-Valley_160822182956</v>
      </c>
      <c r="W135" s="87" t="str">
        <f t="shared" ca="1" si="71"/>
        <v>VVAERC aebg_consortiumexpenditures_160722 8_8_2016.xlsm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66 Victor Valley</v>
      </c>
      <c r="B136" s="147" t="s">
        <v>23</v>
      </c>
      <c r="C136" s="148"/>
      <c r="D136" s="2">
        <v>0</v>
      </c>
      <c r="E136" s="2">
        <v>0</v>
      </c>
      <c r="F136" s="99">
        <f t="shared" si="68"/>
        <v>0</v>
      </c>
      <c r="G136" s="2">
        <v>0</v>
      </c>
      <c r="H136" s="2">
        <v>0</v>
      </c>
      <c r="I136" s="100">
        <f t="shared" si="69"/>
        <v>0</v>
      </c>
      <c r="J136" s="114">
        <f t="shared" si="70"/>
        <v>0</v>
      </c>
      <c r="K136" s="28" t="s">
        <v>12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0</v>
      </c>
      <c r="T136" s="89" t="str">
        <f t="shared" si="71"/>
        <v>Lucerne Valley Unified School District</v>
      </c>
      <c r="U136" s="87" t="str">
        <f t="shared" si="71"/>
        <v>130_Lucerne Valley Unified School District</v>
      </c>
      <c r="V136" s="87" t="str">
        <f t="shared" ca="1" si="71"/>
        <v>66-Victor-Valley_160822182956</v>
      </c>
      <c r="W136" s="87" t="str">
        <f t="shared" ca="1" si="71"/>
        <v>VVAERC aebg_consortiumexpenditures_160722 8_8_2016.xlsm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66 Victor Valley</v>
      </c>
      <c r="B137" s="147" t="s">
        <v>24</v>
      </c>
      <c r="C137" s="148"/>
      <c r="D137" s="2">
        <v>0</v>
      </c>
      <c r="E137" s="2">
        <v>0</v>
      </c>
      <c r="F137" s="99">
        <f t="shared" si="68"/>
        <v>0</v>
      </c>
      <c r="G137" s="2">
        <v>0</v>
      </c>
      <c r="H137" s="2">
        <v>0</v>
      </c>
      <c r="I137" s="100">
        <f t="shared" si="69"/>
        <v>0</v>
      </c>
      <c r="J137" s="114">
        <f t="shared" si="70"/>
        <v>0</v>
      </c>
      <c r="K137" s="28" t="s">
        <v>12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0</v>
      </c>
      <c r="T137" s="89" t="str">
        <f t="shared" si="71"/>
        <v>Lucerne Valley Unified School District</v>
      </c>
      <c r="U137" s="87" t="str">
        <f t="shared" si="71"/>
        <v>130_Lucerne Valley Unified School District</v>
      </c>
      <c r="V137" s="87" t="str">
        <f t="shared" ca="1" si="71"/>
        <v>66-Victor-Valley_160822182956</v>
      </c>
      <c r="W137" s="87" t="str">
        <f t="shared" ca="1" si="71"/>
        <v>VVAERC aebg_consortiumexpenditures_160722 8_8_2016.xlsm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66 Victor Valley</v>
      </c>
      <c r="B138" s="147" t="s">
        <v>25</v>
      </c>
      <c r="C138" s="148"/>
      <c r="D138" s="3">
        <v>0</v>
      </c>
      <c r="E138" s="4">
        <v>0</v>
      </c>
      <c r="F138" s="101">
        <f t="shared" si="68"/>
        <v>0</v>
      </c>
      <c r="G138" s="3">
        <v>0</v>
      </c>
      <c r="H138" s="4">
        <v>0</v>
      </c>
      <c r="I138" s="101">
        <f t="shared" si="69"/>
        <v>0</v>
      </c>
      <c r="J138" s="115">
        <f t="shared" si="70"/>
        <v>0</v>
      </c>
      <c r="K138" s="28" t="s">
        <v>12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0</v>
      </c>
      <c r="T138" s="89" t="str">
        <f t="shared" si="71"/>
        <v>Lucerne Valley Unified School District</v>
      </c>
      <c r="U138" s="87" t="str">
        <f t="shared" si="71"/>
        <v>130_Lucerne Valley Unified School District</v>
      </c>
      <c r="V138" s="87" t="str">
        <f t="shared" ca="1" si="71"/>
        <v>66-Victor-Valley_160822182956</v>
      </c>
      <c r="W138" s="87" t="str">
        <f t="shared" ca="1" si="71"/>
        <v>VVAERC aebg_consortiumexpenditures_160722 8_8_2016.xlsm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66" t="s">
        <v>11</v>
      </c>
      <c r="C139" s="167"/>
      <c r="D139" s="96">
        <f t="shared" ref="D139:E139" si="72">SUM(D134:D138)</f>
        <v>0</v>
      </c>
      <c r="E139" s="96">
        <f t="shared" si="72"/>
        <v>0</v>
      </c>
      <c r="F139" s="102">
        <f>SUM(F134:F138)</f>
        <v>0</v>
      </c>
      <c r="G139" s="96">
        <f>SUM(G134:G138)</f>
        <v>0</v>
      </c>
      <c r="H139" s="96">
        <f>SUM(H134:H138)</f>
        <v>0</v>
      </c>
      <c r="I139" s="102">
        <f>SUM(I134:I138)</f>
        <v>0</v>
      </c>
      <c r="J139" s="114">
        <f t="shared" si="70"/>
        <v>0</v>
      </c>
      <c r="K139" s="29"/>
      <c r="L139" s="96">
        <f t="shared" ref="L139:R139" si="73">SUM(L134:L138)</f>
        <v>0</v>
      </c>
      <c r="M139" s="96">
        <f t="shared" si="73"/>
        <v>0</v>
      </c>
      <c r="N139" s="96">
        <f t="shared" si="73"/>
        <v>0</v>
      </c>
      <c r="O139" s="96">
        <f t="shared" si="73"/>
        <v>0</v>
      </c>
      <c r="P139" s="96">
        <f t="shared" si="73"/>
        <v>0</v>
      </c>
      <c r="Q139" s="96">
        <f t="shared" si="73"/>
        <v>0</v>
      </c>
      <c r="R139" s="96">
        <f t="shared" si="73"/>
        <v>0</v>
      </c>
      <c r="S139" s="96">
        <f>SUM(S134:S138)</f>
        <v>0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45" t="s">
        <v>26</v>
      </c>
      <c r="C141" s="146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68"/>
      <c r="M141" s="168"/>
      <c r="N141" s="168"/>
      <c r="O141" s="168"/>
      <c r="P141" s="168"/>
      <c r="Q141" s="168"/>
      <c r="R141" s="168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66 Victor Valley</v>
      </c>
      <c r="B142" s="156" t="s">
        <v>27</v>
      </c>
      <c r="C142" s="157"/>
      <c r="D142" s="1">
        <v>0</v>
      </c>
      <c r="E142" s="1">
        <v>0</v>
      </c>
      <c r="F142" s="99">
        <f>SUM(D142:E142)</f>
        <v>0</v>
      </c>
      <c r="G142" s="1">
        <v>0</v>
      </c>
      <c r="H142" s="1">
        <v>0</v>
      </c>
      <c r="I142" s="99">
        <f>SUM(G142:H142)</f>
        <v>0</v>
      </c>
      <c r="J142" s="114">
        <f>IF(F142-I142=0,0,IF(F142-I142&gt;0,TEXT(ABS(F142-I142),"$#,###")&amp;" ▼",TEXT(ABS(F142-I142),"$#,###")&amp;" ▲"))</f>
        <v>0</v>
      </c>
      <c r="K142" s="28" t="s">
        <v>1052</v>
      </c>
      <c r="L142" s="155"/>
      <c r="M142" s="155"/>
      <c r="N142" s="155"/>
      <c r="O142" s="155"/>
      <c r="P142" s="155"/>
      <c r="Q142" s="155"/>
      <c r="R142" s="155"/>
      <c r="S142" s="98"/>
      <c r="T142" s="89" t="str">
        <f>T138</f>
        <v>Lucerne Valley Unified School District</v>
      </c>
      <c r="U142" s="87" t="str">
        <f>U138</f>
        <v>130_Lucerne Valley Unified School District</v>
      </c>
      <c r="V142" s="87" t="str">
        <f ca="1">V138</f>
        <v>66-Victor-Valley_160822182956</v>
      </c>
      <c r="W142" s="87" t="str">
        <f ca="1">W138</f>
        <v>VVAERC aebg_consortiumexpenditures_160722 8_8_2016.xlsm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66 Victor Valley</v>
      </c>
      <c r="B143" s="147" t="s">
        <v>28</v>
      </c>
      <c r="C143" s="148"/>
      <c r="D143" s="2">
        <v>0</v>
      </c>
      <c r="E143" s="2">
        <v>0</v>
      </c>
      <c r="F143" s="100">
        <f t="shared" ref="F143:F149" si="74">SUM(D143:E143)</f>
        <v>0</v>
      </c>
      <c r="G143" s="2">
        <v>0</v>
      </c>
      <c r="H143" s="2">
        <v>0</v>
      </c>
      <c r="I143" s="100">
        <f t="shared" ref="I143:I149" si="75">SUM(G143:H143)</f>
        <v>0</v>
      </c>
      <c r="J143" s="114">
        <f t="shared" ref="J143:J150" si="76">IF(F143-I143=0,0,IF(F143-I143&gt;0,TEXT(ABS(F143-I143),"$#,###")&amp;" ▼",TEXT(ABS(F143-I143),"$#,###")&amp;" ▲"))</f>
        <v>0</v>
      </c>
      <c r="K143" s="28" t="s">
        <v>1052</v>
      </c>
      <c r="L143" s="155"/>
      <c r="M143" s="155"/>
      <c r="N143" s="155"/>
      <c r="O143" s="155"/>
      <c r="P143" s="155"/>
      <c r="Q143" s="155"/>
      <c r="R143" s="155"/>
      <c r="S143" s="98"/>
      <c r="T143" s="89" t="str">
        <f t="shared" ref="T143:W149" si="77">T142</f>
        <v>Lucerne Valley Unified School District</v>
      </c>
      <c r="U143" s="87" t="str">
        <f t="shared" si="77"/>
        <v>130_Lucerne Valley Unified School District</v>
      </c>
      <c r="V143" s="87" t="str">
        <f t="shared" ca="1" si="77"/>
        <v>66-Victor-Valley_160822182956</v>
      </c>
      <c r="W143" s="87" t="str">
        <f t="shared" ca="1" si="77"/>
        <v>VVAERC aebg_consortiumexpenditures_160722 8_8_2016.xlsm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78">A143</f>
        <v>66 Victor Valley</v>
      </c>
      <c r="B144" s="147" t="s">
        <v>29</v>
      </c>
      <c r="C144" s="148"/>
      <c r="D144" s="2">
        <v>0</v>
      </c>
      <c r="E144" s="2">
        <v>0</v>
      </c>
      <c r="F144" s="100">
        <f t="shared" si="74"/>
        <v>0</v>
      </c>
      <c r="G144" s="2">
        <v>0</v>
      </c>
      <c r="H144" s="2">
        <v>0</v>
      </c>
      <c r="I144" s="100">
        <f t="shared" si="75"/>
        <v>0</v>
      </c>
      <c r="J144" s="114">
        <f t="shared" si="76"/>
        <v>0</v>
      </c>
      <c r="K144" s="28" t="s">
        <v>1052</v>
      </c>
      <c r="L144" s="155"/>
      <c r="M144" s="155"/>
      <c r="N144" s="155"/>
      <c r="O144" s="155"/>
      <c r="P144" s="155"/>
      <c r="Q144" s="155"/>
      <c r="R144" s="155"/>
      <c r="S144" s="98"/>
      <c r="T144" s="89" t="str">
        <f t="shared" si="77"/>
        <v>Lucerne Valley Unified School District</v>
      </c>
      <c r="U144" s="87" t="str">
        <f t="shared" si="77"/>
        <v>130_Lucerne Valley Unified School District</v>
      </c>
      <c r="V144" s="87" t="str">
        <f t="shared" ca="1" si="77"/>
        <v>66-Victor-Valley_160822182956</v>
      </c>
      <c r="W144" s="87" t="str">
        <f t="shared" ca="1" si="77"/>
        <v>VVAERC aebg_consortiumexpenditures_160722 8_8_2016.xlsm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78"/>
        <v>66 Victor Valley</v>
      </c>
      <c r="B145" s="147" t="s">
        <v>30</v>
      </c>
      <c r="C145" s="148"/>
      <c r="D145" s="1">
        <v>0</v>
      </c>
      <c r="E145" s="1">
        <v>0</v>
      </c>
      <c r="F145" s="100">
        <f t="shared" si="74"/>
        <v>0</v>
      </c>
      <c r="G145" s="1">
        <v>0</v>
      </c>
      <c r="H145" s="1">
        <v>0</v>
      </c>
      <c r="I145" s="100">
        <f t="shared" si="75"/>
        <v>0</v>
      </c>
      <c r="J145" s="114">
        <f t="shared" si="76"/>
        <v>0</v>
      </c>
      <c r="K145" s="28" t="s">
        <v>1052</v>
      </c>
      <c r="L145" s="155"/>
      <c r="M145" s="155"/>
      <c r="N145" s="155"/>
      <c r="O145" s="155"/>
      <c r="P145" s="155"/>
      <c r="Q145" s="155"/>
      <c r="R145" s="155"/>
      <c r="S145" s="98"/>
      <c r="T145" s="89" t="str">
        <f t="shared" si="77"/>
        <v>Lucerne Valley Unified School District</v>
      </c>
      <c r="U145" s="87" t="str">
        <f t="shared" si="77"/>
        <v>130_Lucerne Valley Unified School District</v>
      </c>
      <c r="V145" s="87" t="str">
        <f t="shared" ca="1" si="77"/>
        <v>66-Victor-Valley_160822182956</v>
      </c>
      <c r="W145" s="87" t="str">
        <f t="shared" ca="1" si="77"/>
        <v>VVAERC aebg_consortiumexpenditures_160722 8_8_2016.xlsm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78"/>
        <v>66 Victor Valley</v>
      </c>
      <c r="B146" s="147" t="s">
        <v>31</v>
      </c>
      <c r="C146" s="148"/>
      <c r="D146" s="2">
        <v>0</v>
      </c>
      <c r="E146" s="2">
        <v>0</v>
      </c>
      <c r="F146" s="100">
        <f t="shared" si="74"/>
        <v>0</v>
      </c>
      <c r="G146" s="2">
        <v>0</v>
      </c>
      <c r="H146" s="2">
        <v>0</v>
      </c>
      <c r="I146" s="100">
        <f t="shared" si="75"/>
        <v>0</v>
      </c>
      <c r="J146" s="114">
        <f t="shared" si="76"/>
        <v>0</v>
      </c>
      <c r="K146" s="28" t="s">
        <v>1052</v>
      </c>
      <c r="L146" s="155"/>
      <c r="M146" s="155"/>
      <c r="N146" s="155"/>
      <c r="O146" s="155"/>
      <c r="P146" s="155"/>
      <c r="Q146" s="155"/>
      <c r="R146" s="155"/>
      <c r="S146" s="98"/>
      <c r="T146" s="89" t="str">
        <f t="shared" si="77"/>
        <v>Lucerne Valley Unified School District</v>
      </c>
      <c r="U146" s="87" t="str">
        <f t="shared" si="77"/>
        <v>130_Lucerne Valley Unified School District</v>
      </c>
      <c r="V146" s="87" t="str">
        <f t="shared" ca="1" si="77"/>
        <v>66-Victor-Valley_160822182956</v>
      </c>
      <c r="W146" s="87" t="str">
        <f t="shared" ca="1" si="77"/>
        <v>VVAERC aebg_consortiumexpenditures_160722 8_8_2016.xlsm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78"/>
        <v>66 Victor Valley</v>
      </c>
      <c r="B147" s="147" t="s">
        <v>32</v>
      </c>
      <c r="C147" s="148"/>
      <c r="D147" s="2">
        <v>0</v>
      </c>
      <c r="E147" s="2">
        <v>0</v>
      </c>
      <c r="F147" s="100">
        <f t="shared" si="74"/>
        <v>0</v>
      </c>
      <c r="G147" s="2">
        <v>0</v>
      </c>
      <c r="H147" s="2">
        <v>0</v>
      </c>
      <c r="I147" s="100">
        <f t="shared" si="75"/>
        <v>0</v>
      </c>
      <c r="J147" s="114">
        <f t="shared" si="76"/>
        <v>0</v>
      </c>
      <c r="K147" s="28" t="s">
        <v>1052</v>
      </c>
      <c r="L147" s="155"/>
      <c r="M147" s="155"/>
      <c r="N147" s="155"/>
      <c r="O147" s="155"/>
      <c r="P147" s="155"/>
      <c r="Q147" s="155"/>
      <c r="R147" s="155"/>
      <c r="S147" s="66"/>
      <c r="T147" s="89" t="str">
        <f t="shared" si="77"/>
        <v>Lucerne Valley Unified School District</v>
      </c>
      <c r="U147" s="87" t="str">
        <f t="shared" si="77"/>
        <v>130_Lucerne Valley Unified School District</v>
      </c>
      <c r="V147" s="87" t="str">
        <f t="shared" ca="1" si="77"/>
        <v>66-Victor-Valley_160822182956</v>
      </c>
      <c r="W147" s="87" t="str">
        <f t="shared" ca="1" si="77"/>
        <v>VVAERC aebg_consortiumexpenditures_160722 8_8_2016.xlsm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78"/>
        <v>66 Victor Valley</v>
      </c>
      <c r="B148" s="147" t="s">
        <v>33</v>
      </c>
      <c r="C148" s="148"/>
      <c r="D148" s="2">
        <v>0</v>
      </c>
      <c r="E148" s="2">
        <v>0</v>
      </c>
      <c r="F148" s="100">
        <f t="shared" si="74"/>
        <v>0</v>
      </c>
      <c r="G148" s="2">
        <v>0</v>
      </c>
      <c r="H148" s="2">
        <v>0</v>
      </c>
      <c r="I148" s="100">
        <f t="shared" si="75"/>
        <v>0</v>
      </c>
      <c r="J148" s="114">
        <f t="shared" si="76"/>
        <v>0</v>
      </c>
      <c r="K148" s="28" t="s">
        <v>1052</v>
      </c>
      <c r="L148" s="155"/>
      <c r="M148" s="155"/>
      <c r="N148" s="155"/>
      <c r="O148" s="155"/>
      <c r="P148" s="155"/>
      <c r="Q148" s="155"/>
      <c r="R148" s="155"/>
      <c r="S148" s="111" t="s">
        <v>37</v>
      </c>
      <c r="T148" s="89" t="str">
        <f t="shared" si="77"/>
        <v>Lucerne Valley Unified School District</v>
      </c>
      <c r="U148" s="87" t="str">
        <f t="shared" si="77"/>
        <v>130_Lucerne Valley Unified School District</v>
      </c>
      <c r="V148" s="87" t="str">
        <f t="shared" ca="1" si="77"/>
        <v>66-Victor-Valley_160822182956</v>
      </c>
      <c r="W148" s="87" t="str">
        <f t="shared" ca="1" si="77"/>
        <v>VVAERC aebg_consortiumexpenditures_160722 8_8_2016.xlsm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78"/>
        <v>66 Victor Valley</v>
      </c>
      <c r="B149" s="158" t="s">
        <v>1070</v>
      </c>
      <c r="C149" s="159"/>
      <c r="D149" s="3">
        <v>0</v>
      </c>
      <c r="E149" s="4">
        <v>0</v>
      </c>
      <c r="F149" s="101">
        <f t="shared" si="74"/>
        <v>0</v>
      </c>
      <c r="G149" s="3">
        <v>0</v>
      </c>
      <c r="H149" s="4">
        <v>0</v>
      </c>
      <c r="I149" s="101">
        <f t="shared" si="75"/>
        <v>0</v>
      </c>
      <c r="J149" s="115">
        <f t="shared" si="76"/>
        <v>0</v>
      </c>
      <c r="K149" s="28" t="s">
        <v>1052</v>
      </c>
      <c r="L149" s="155"/>
      <c r="M149" s="155"/>
      <c r="N149" s="155"/>
      <c r="O149" s="155"/>
      <c r="P149" s="155"/>
      <c r="Q149" s="155"/>
      <c r="R149" s="155"/>
      <c r="S149" s="112" t="s">
        <v>1066</v>
      </c>
      <c r="T149" s="89" t="str">
        <f t="shared" si="77"/>
        <v>Lucerne Valley Unified School District</v>
      </c>
      <c r="U149" s="87" t="str">
        <f t="shared" si="77"/>
        <v>130_Lucerne Valley Unified School District</v>
      </c>
      <c r="V149" s="87" t="str">
        <f t="shared" ca="1" si="77"/>
        <v>66-Victor-Valley_160822182956</v>
      </c>
      <c r="W149" s="87" t="str">
        <f t="shared" ca="1" si="77"/>
        <v>VVAERC aebg_consortiumexpenditures_160722 8_8_2016.xlsm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79">SUM(D142:D149)</f>
        <v>0</v>
      </c>
      <c r="E150" s="96">
        <f t="shared" si="79"/>
        <v>0</v>
      </c>
      <c r="F150" s="102">
        <f t="shared" si="79"/>
        <v>0</v>
      </c>
      <c r="G150" s="96">
        <f t="shared" si="79"/>
        <v>0</v>
      </c>
      <c r="H150" s="96">
        <f t="shared" si="79"/>
        <v>0</v>
      </c>
      <c r="I150" s="102">
        <f t="shared" si="79"/>
        <v>0</v>
      </c>
      <c r="J150" s="114">
        <f t="shared" si="76"/>
        <v>0</v>
      </c>
      <c r="K150" s="30"/>
      <c r="L150" s="162"/>
      <c r="M150" s="162"/>
      <c r="N150" s="162"/>
      <c r="O150" s="162"/>
      <c r="P150" s="162"/>
      <c r="Q150" s="162"/>
      <c r="R150" s="162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>Snowline Joint Unified School District</v>
      </c>
      <c r="D153" s="19"/>
      <c r="E153" s="19"/>
      <c r="F153" s="19"/>
      <c r="G153" s="19"/>
      <c r="M153" s="24"/>
      <c r="N153" s="24"/>
      <c r="O153" s="170" t="s">
        <v>56</v>
      </c>
      <c r="P153" s="170"/>
      <c r="Q153" s="108">
        <f>R153</f>
        <v>188557</v>
      </c>
      <c r="R153" s="108">
        <f>IFERROR(INDEX(Sheet1!H:H,MATCH(U161,Sheet1!E:E,0)),"")</f>
        <v>188557</v>
      </c>
      <c r="S153" s="108">
        <f>IFERROR(INDEX(Sheet1!J:J,MATCH(U161,Sheet1!E:E,0)),"")</f>
        <v>238300</v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71" t="s">
        <v>2</v>
      </c>
      <c r="P154" s="171"/>
      <c r="Q154" s="109" t="str">
        <f>IF(Q153=F168," - ",IF(Q153-F168&gt;0,TEXT(Q153-F168,"$#,###")&amp;" ▼",TEXT(ABS(Q153-F168),"$#,###")&amp;" ▲"))</f>
        <v xml:space="preserve"> - </v>
      </c>
      <c r="R154" s="109" t="str">
        <f>IF(I168=R153," - ",IF(R153-I168&gt;0,TEXT(R153-I168,"$#,###")&amp;" ▼",TEXT(ABS(R153-I168),"$#,###")&amp;" ▲"))</f>
        <v>$109,507 ▼</v>
      </c>
      <c r="S154" s="109" t="str">
        <f>IF(L168=S153," - ",IF(S153-L168&gt;0,TEXT(S153-L168,"$#,###")&amp;" ▼",TEXT(ABS(S153-L168),"$#,###")&amp;" ▲"))</f>
        <v xml:space="preserve"> - 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64" t="str">
        <f>IF(ISNA(Sheet1!B155),"Please select from the list of member agencies affiliated with the selected Consortium","")</f>
        <v/>
      </c>
      <c r="D155" s="164"/>
      <c r="E155" s="164"/>
      <c r="F155" s="164"/>
      <c r="G155" s="164"/>
      <c r="H155" s="31"/>
      <c r="I155" s="31"/>
      <c r="J155" s="31"/>
      <c r="K155" s="31"/>
      <c r="L155" s="13"/>
      <c r="M155" s="24"/>
      <c r="N155" s="24"/>
      <c r="O155" s="171" t="s">
        <v>12</v>
      </c>
      <c r="P155" s="171"/>
      <c r="Q155" s="109" t="str">
        <f>IF(F176=Q153," - ",IF(Q153-F176&gt;0,TEXT(Q153-F176,"$#,###")&amp;" ▼",TEXT(ABS(Q153-F176),"$#,###")&amp;" ▲"))</f>
        <v xml:space="preserve"> - </v>
      </c>
      <c r="R155" s="109" t="str">
        <f>IF(I176=R153," - ",IF(R153-I176&gt;0,TEXT(R153-I176,"$#,###")&amp;" ▼",TEXT(ABS(R153-I176),"$#,###")&amp;" ▲"))</f>
        <v>$109,507 ▼</v>
      </c>
      <c r="S155" s="109" t="str">
        <f>IF(L176=S153," - ",IF(S153-L176&gt;0,TEXT(S153-L176,"$#,###")&amp;" ▼",TEXT(ABS(S153-L176),"$#,###")&amp;" ▲"))</f>
        <v xml:space="preserve"> - 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69" t="s">
        <v>1052</v>
      </c>
      <c r="P156" s="169"/>
      <c r="Q156" s="110" t="str">
        <f>IF(F187=Q153," - ",IF(Q153-F187&gt;0,TEXT(Q153-F187,"$#,###")&amp;" ▼",TEXT(ABS(Q153-F187),"$#,###")&amp;" ▲"))</f>
        <v xml:space="preserve"> - </v>
      </c>
      <c r="R156" s="110" t="str">
        <f>IF(I187=R153," - ",IF(R153-I187&gt;0,TEXT(R153-I187,"$#,###")&amp;" ▼",TEXT(ABS(R153-I187),"$#,###")&amp;" ▲"))</f>
        <v>$109,507 ▼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49" t="s">
        <v>60</v>
      </c>
      <c r="E158" s="150"/>
      <c r="F158" s="150"/>
      <c r="G158" s="150"/>
      <c r="H158" s="150"/>
      <c r="I158" s="150"/>
      <c r="J158" s="151"/>
      <c r="K158" s="27"/>
      <c r="L158" s="139" t="s">
        <v>67</v>
      </c>
      <c r="M158" s="140"/>
      <c r="N158" s="140"/>
      <c r="O158" s="140"/>
      <c r="P158" s="140"/>
      <c r="Q158" s="140"/>
      <c r="R158" s="140"/>
      <c r="S158" s="141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52" t="s">
        <v>1053</v>
      </c>
      <c r="E159" s="152"/>
      <c r="F159" s="152"/>
      <c r="G159" s="152" t="s">
        <v>1054</v>
      </c>
      <c r="H159" s="152"/>
      <c r="I159" s="152"/>
      <c r="J159" s="153" t="s">
        <v>1055</v>
      </c>
      <c r="K159" s="28"/>
      <c r="L159" s="142"/>
      <c r="M159" s="143"/>
      <c r="N159" s="143"/>
      <c r="O159" s="143"/>
      <c r="P159" s="143"/>
      <c r="Q159" s="143"/>
      <c r="R159" s="143"/>
      <c r="S159" s="144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5" t="s">
        <v>2</v>
      </c>
      <c r="C160" s="146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54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0">$B$4</f>
        <v>66 Victor Valley</v>
      </c>
      <c r="B161" s="156" t="s">
        <v>1</v>
      </c>
      <c r="C161" s="157"/>
      <c r="D161" s="1">
        <v>0</v>
      </c>
      <c r="E161" s="1">
        <v>0</v>
      </c>
      <c r="F161" s="126">
        <f t="shared" ref="F161:F167" si="81">SUM(D161:E161)</f>
        <v>0</v>
      </c>
      <c r="G161" s="1">
        <v>0</v>
      </c>
      <c r="H161" s="1">
        <v>0</v>
      </c>
      <c r="I161" s="126">
        <f t="shared" ref="I161:I167" si="82">SUM(G161:H161)</f>
        <v>0</v>
      </c>
      <c r="J161" s="114">
        <f>IF(F161-I161=0,0,IF(F161-I161&gt;0,TEXT(ABS(F161-I161),"$#,###")&amp;" ▼",TEXT(ABS(F161-I161),"$#,###")&amp;" ▲"))</f>
        <v>0</v>
      </c>
      <c r="K161" s="33"/>
      <c r="L161" s="1">
        <v>79300</v>
      </c>
      <c r="M161" s="1">
        <v>0</v>
      </c>
      <c r="N161" s="1">
        <v>0</v>
      </c>
      <c r="O161" s="1">
        <v>0</v>
      </c>
      <c r="P161" s="1">
        <v>22943.1</v>
      </c>
      <c r="Q161" s="1">
        <v>0</v>
      </c>
      <c r="R161" s="1">
        <v>0</v>
      </c>
      <c r="S161" s="127">
        <f t="shared" ref="S161:S167" si="83">SUM(L161:R161)</f>
        <v>102243.1</v>
      </c>
      <c r="T161" s="85" t="str">
        <f>B153</f>
        <v>Snowline Joint Unified School District</v>
      </c>
      <c r="U161" s="86" t="str">
        <f>INDEX(Sheet1!E:E,MATCH($B$4&amp;B153,Sheet1!D:D,0))</f>
        <v>132_Snowline Joint Unified School District</v>
      </c>
      <c r="V161" s="87" t="str">
        <f ca="1">Sheet1!$B$8</f>
        <v>66-Victor-Valley_160822182956</v>
      </c>
      <c r="W161" s="87" t="str">
        <f ca="1">Sheet1!$B$10</f>
        <v>VVAERC aebg_consortiumexpenditures_160722 8_8_2016.xlsm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0"/>
        <v>66 Victor Valley</v>
      </c>
      <c r="B162" s="147" t="s">
        <v>5</v>
      </c>
      <c r="C162" s="148"/>
      <c r="D162" s="2">
        <v>0</v>
      </c>
      <c r="E162" s="2">
        <v>188557</v>
      </c>
      <c r="F162" s="126">
        <f t="shared" si="81"/>
        <v>188557</v>
      </c>
      <c r="G162" s="2">
        <v>0</v>
      </c>
      <c r="H162" s="2">
        <v>79050</v>
      </c>
      <c r="I162" s="126">
        <f t="shared" si="82"/>
        <v>79050</v>
      </c>
      <c r="J162" s="114" t="str">
        <f t="shared" ref="J162:J167" si="84">IF(F162-I162=0,0,IF(F162-I162&gt;0,TEXT(ABS(F162-I162),"$#,###")&amp;" ▼",TEXT(ABS(F162-I162),"$#,###")&amp;" ▲"))</f>
        <v>$109,507 ▼</v>
      </c>
      <c r="K162" s="33"/>
      <c r="L162" s="2">
        <v>79000</v>
      </c>
      <c r="M162" s="2">
        <v>0</v>
      </c>
      <c r="N162" s="2">
        <v>0</v>
      </c>
      <c r="O162" s="2">
        <v>0</v>
      </c>
      <c r="P162" s="2">
        <v>22943.1</v>
      </c>
      <c r="Q162" s="2">
        <v>0</v>
      </c>
      <c r="R162" s="2">
        <v>0</v>
      </c>
      <c r="S162" s="127">
        <f t="shared" si="83"/>
        <v>101943.1</v>
      </c>
      <c r="T162" s="89" t="str">
        <f t="shared" ref="T162:U167" si="85">T161</f>
        <v>Snowline Joint Unified School District</v>
      </c>
      <c r="U162" s="87" t="str">
        <f t="shared" si="85"/>
        <v>132_Snowline Joint Unified School District</v>
      </c>
      <c r="V162" s="87" t="str">
        <f ca="1">Sheet1!$B$8</f>
        <v>66-Victor-Valley_160822182956</v>
      </c>
      <c r="W162" s="87" t="str">
        <f ca="1">Sheet1!$B$10</f>
        <v>VVAERC aebg_consortiumexpenditures_160722 8_8_2016.xlsm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0"/>
        <v>66 Victor Valley</v>
      </c>
      <c r="B163" s="147" t="s">
        <v>6</v>
      </c>
      <c r="C163" s="148"/>
      <c r="D163" s="2">
        <v>0</v>
      </c>
      <c r="E163" s="2">
        <v>0</v>
      </c>
      <c r="F163" s="126">
        <f t="shared" si="81"/>
        <v>0</v>
      </c>
      <c r="G163" s="2">
        <v>0</v>
      </c>
      <c r="H163" s="2">
        <v>0</v>
      </c>
      <c r="I163" s="126">
        <f t="shared" si="82"/>
        <v>0</v>
      </c>
      <c r="J163" s="114">
        <f t="shared" si="84"/>
        <v>0</v>
      </c>
      <c r="K163" s="33"/>
      <c r="L163" s="2">
        <v>10000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127">
        <f t="shared" si="83"/>
        <v>10000</v>
      </c>
      <c r="T163" s="89" t="str">
        <f t="shared" si="85"/>
        <v>Snowline Joint Unified School District</v>
      </c>
      <c r="U163" s="87" t="str">
        <f t="shared" si="85"/>
        <v>132_Snowline Joint Unified School District</v>
      </c>
      <c r="V163" s="87" t="str">
        <f ca="1">Sheet1!$B$8</f>
        <v>66-Victor-Valley_160822182956</v>
      </c>
      <c r="W163" s="87" t="str">
        <f ca="1">Sheet1!$B$10</f>
        <v>VVAERC aebg_consortiumexpenditures_160722 8_8_2016.xlsm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0"/>
        <v>66 Victor Valley</v>
      </c>
      <c r="B164" s="147" t="s">
        <v>7</v>
      </c>
      <c r="C164" s="148"/>
      <c r="D164" s="2">
        <v>0</v>
      </c>
      <c r="E164" s="2">
        <v>0</v>
      </c>
      <c r="F164" s="126">
        <f t="shared" si="81"/>
        <v>0</v>
      </c>
      <c r="G164" s="2">
        <v>0</v>
      </c>
      <c r="H164" s="2">
        <v>0</v>
      </c>
      <c r="I164" s="126">
        <f t="shared" si="82"/>
        <v>0</v>
      </c>
      <c r="J164" s="114">
        <f t="shared" si="84"/>
        <v>0</v>
      </c>
      <c r="K164" s="47"/>
      <c r="L164" s="2">
        <v>40000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127">
        <f t="shared" si="83"/>
        <v>40000</v>
      </c>
      <c r="T164" s="89" t="str">
        <f t="shared" si="85"/>
        <v>Snowline Joint Unified School District</v>
      </c>
      <c r="U164" s="87" t="str">
        <f t="shared" si="85"/>
        <v>132_Snowline Joint Unified School District</v>
      </c>
      <c r="V164" s="87" t="str">
        <f ca="1">Sheet1!$B$8</f>
        <v>66-Victor-Valley_160822182956</v>
      </c>
      <c r="W164" s="87" t="str">
        <f ca="1">Sheet1!$B$10</f>
        <v>VVAERC aebg_consortiumexpenditures_160722 8_8_2016.xlsm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0"/>
        <v>66 Victor Valley</v>
      </c>
      <c r="B165" s="147" t="s">
        <v>8</v>
      </c>
      <c r="C165" s="148"/>
      <c r="D165" s="2">
        <v>0</v>
      </c>
      <c r="E165" s="2">
        <v>0</v>
      </c>
      <c r="F165" s="126">
        <f t="shared" si="81"/>
        <v>0</v>
      </c>
      <c r="G165" s="2">
        <v>0</v>
      </c>
      <c r="H165" s="2">
        <v>0</v>
      </c>
      <c r="I165" s="126">
        <f t="shared" si="82"/>
        <v>0</v>
      </c>
      <c r="J165" s="114">
        <f t="shared" si="84"/>
        <v>0</v>
      </c>
      <c r="K165" s="33"/>
      <c r="L165" s="2">
        <v>10000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127">
        <f t="shared" si="83"/>
        <v>10000</v>
      </c>
      <c r="T165" s="89" t="str">
        <f t="shared" si="85"/>
        <v>Snowline Joint Unified School District</v>
      </c>
      <c r="U165" s="87" t="str">
        <f t="shared" si="85"/>
        <v>132_Snowline Joint Unified School District</v>
      </c>
      <c r="V165" s="87" t="str">
        <f ca="1">Sheet1!$B$8</f>
        <v>66-Victor-Valley_160822182956</v>
      </c>
      <c r="W165" s="87" t="str">
        <f ca="1">Sheet1!$B$10</f>
        <v>VVAERC aebg_consortiumexpenditures_160722 8_8_2016.xlsm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0"/>
        <v>66 Victor Valley</v>
      </c>
      <c r="B166" s="147" t="s">
        <v>9</v>
      </c>
      <c r="C166" s="148"/>
      <c r="D166" s="2">
        <v>0</v>
      </c>
      <c r="E166" s="2">
        <v>0</v>
      </c>
      <c r="F166" s="126">
        <f t="shared" si="81"/>
        <v>0</v>
      </c>
      <c r="G166" s="2">
        <v>0</v>
      </c>
      <c r="H166" s="2">
        <v>0</v>
      </c>
      <c r="I166" s="126">
        <f t="shared" si="82"/>
        <v>0</v>
      </c>
      <c r="J166" s="114">
        <f t="shared" si="84"/>
        <v>0</v>
      </c>
      <c r="K166" s="33"/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127">
        <f t="shared" si="83"/>
        <v>0</v>
      </c>
      <c r="T166" s="89" t="str">
        <f t="shared" si="85"/>
        <v>Snowline Joint Unified School District</v>
      </c>
      <c r="U166" s="87" t="str">
        <f t="shared" si="85"/>
        <v>132_Snowline Joint Unified School District</v>
      </c>
      <c r="V166" s="87" t="str">
        <f ca="1">Sheet1!$B$8</f>
        <v>66-Victor-Valley_160822182956</v>
      </c>
      <c r="W166" s="87" t="str">
        <f ca="1">Sheet1!$B$10</f>
        <v>VVAERC aebg_consortiumexpenditures_160722 8_8_2016.xlsm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0"/>
        <v>66 Victor Valley</v>
      </c>
      <c r="B167" s="158" t="s">
        <v>10</v>
      </c>
      <c r="C167" s="159"/>
      <c r="D167" s="3">
        <v>0</v>
      </c>
      <c r="E167" s="4">
        <v>0</v>
      </c>
      <c r="F167" s="128">
        <f t="shared" si="81"/>
        <v>0</v>
      </c>
      <c r="G167" s="3">
        <v>0</v>
      </c>
      <c r="H167" s="4">
        <v>0</v>
      </c>
      <c r="I167" s="128">
        <f t="shared" si="82"/>
        <v>0</v>
      </c>
      <c r="J167" s="115">
        <f t="shared" si="84"/>
        <v>0</v>
      </c>
      <c r="K167" s="33"/>
      <c r="L167" s="3">
        <v>20000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129">
        <f t="shared" si="83"/>
        <v>20000</v>
      </c>
      <c r="T167" s="89" t="str">
        <f t="shared" si="85"/>
        <v>Snowline Joint Unified School District</v>
      </c>
      <c r="U167" s="87" t="str">
        <f t="shared" si="85"/>
        <v>132_Snowline Joint Unified School District</v>
      </c>
      <c r="V167" s="87" t="str">
        <f ca="1">Sheet1!$B$8</f>
        <v>66-Victor-Valley_160822182956</v>
      </c>
      <c r="W167" s="87" t="str">
        <f ca="1">Sheet1!$B$10</f>
        <v>VVAERC aebg_consortiumexpenditures_160722 8_8_2016.xlsm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60" t="s">
        <v>11</v>
      </c>
      <c r="C168" s="161"/>
      <c r="D168" s="130">
        <f t="shared" ref="D168:I168" si="86">SUM(D161:D167)</f>
        <v>0</v>
      </c>
      <c r="E168" s="130">
        <f t="shared" si="86"/>
        <v>188557</v>
      </c>
      <c r="F168" s="131">
        <f t="shared" si="86"/>
        <v>188557</v>
      </c>
      <c r="G168" s="130">
        <f t="shared" si="86"/>
        <v>0</v>
      </c>
      <c r="H168" s="130">
        <f t="shared" si="86"/>
        <v>79050</v>
      </c>
      <c r="I168" s="131">
        <f t="shared" si="86"/>
        <v>79050</v>
      </c>
      <c r="J168" s="114" t="str">
        <f>IF(F168-I168=0,0,IF(F168-I168&gt;0,TEXT(ABS(F168-I168),"$#,###")&amp;" ▼",TEXT(ABS(F168-I168),"$#,###")&amp;" ▲"))</f>
        <v>$109,507 ▼</v>
      </c>
      <c r="K168" s="29"/>
      <c r="L168" s="130">
        <f t="shared" ref="L168:Q168" si="87">SUM(L161:L167)</f>
        <v>238300</v>
      </c>
      <c r="M168" s="130">
        <f t="shared" si="87"/>
        <v>0</v>
      </c>
      <c r="N168" s="130">
        <f t="shared" si="87"/>
        <v>0</v>
      </c>
      <c r="O168" s="130">
        <f t="shared" si="87"/>
        <v>0</v>
      </c>
      <c r="P168" s="130">
        <f t="shared" si="87"/>
        <v>45886.2</v>
      </c>
      <c r="Q168" s="130">
        <f t="shared" si="87"/>
        <v>0</v>
      </c>
      <c r="R168" s="130">
        <f>SUM(R161:R167)</f>
        <v>0</v>
      </c>
      <c r="S168" s="130">
        <f>SUM(S161:S167)</f>
        <v>284186.2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33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3">
      <c r="A170" s="33"/>
      <c r="B170" s="145" t="s">
        <v>12</v>
      </c>
      <c r="C170" s="146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32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1073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66 Victor Valley</v>
      </c>
      <c r="B171" s="156" t="s">
        <v>21</v>
      </c>
      <c r="C171" s="157"/>
      <c r="D171" s="1">
        <v>0</v>
      </c>
      <c r="E171" s="1">
        <v>0</v>
      </c>
      <c r="F171" s="126">
        <f>SUM(D171:E171)</f>
        <v>0</v>
      </c>
      <c r="G171" s="1">
        <v>0</v>
      </c>
      <c r="H171" s="1">
        <v>0</v>
      </c>
      <c r="I171" s="126">
        <f>SUM(G171:H171)</f>
        <v>0</v>
      </c>
      <c r="J171" s="114">
        <f t="shared" ref="J171:J176" si="88">IF(F171-I171=0,0,IF(F171-I171&gt;0,TEXT(ABS(F171-I171),"$#,###")&amp;" ▼",TEXT(ABS(F171-I171),"$#,###")&amp;" ▲"))</f>
        <v>0</v>
      </c>
      <c r="K171" s="33"/>
      <c r="L171" s="1">
        <v>10000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32">
        <f>SUM(L171:R171)</f>
        <v>10000</v>
      </c>
      <c r="T171" s="89" t="str">
        <f>T167</f>
        <v>Snowline Joint Unified School District</v>
      </c>
      <c r="U171" s="87" t="str">
        <f>U167</f>
        <v>132_Snowline Joint Unified School District</v>
      </c>
      <c r="V171" s="87" t="str">
        <f ca="1">V167</f>
        <v>66-Victor-Valley_160822182956</v>
      </c>
      <c r="W171" s="87" t="str">
        <f ca="1">W167</f>
        <v>VVAERC aebg_consortiumexpenditures_160722 8_8_2016.xlsm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66 Victor Valley</v>
      </c>
      <c r="B172" s="147" t="s">
        <v>22</v>
      </c>
      <c r="C172" s="148"/>
      <c r="D172" s="2">
        <v>0</v>
      </c>
      <c r="E172" s="2">
        <v>188557</v>
      </c>
      <c r="F172" s="126">
        <f>SUM(D172:E172)</f>
        <v>188557</v>
      </c>
      <c r="G172" s="2">
        <v>0</v>
      </c>
      <c r="H172" s="2">
        <v>79050</v>
      </c>
      <c r="I172" s="126">
        <f>SUM(G172:H172)</f>
        <v>79050</v>
      </c>
      <c r="J172" s="114" t="str">
        <f t="shared" si="88"/>
        <v>$109,507 ▼</v>
      </c>
      <c r="K172" s="47"/>
      <c r="L172" s="2">
        <v>203300</v>
      </c>
      <c r="M172" s="2">
        <v>0</v>
      </c>
      <c r="N172" s="2">
        <v>0</v>
      </c>
      <c r="O172" s="2">
        <v>0</v>
      </c>
      <c r="P172" s="2">
        <v>45886</v>
      </c>
      <c r="Q172" s="2">
        <v>0</v>
      </c>
      <c r="R172" s="2">
        <v>0</v>
      </c>
      <c r="S172" s="127">
        <f>SUM(L172:R172)</f>
        <v>249186</v>
      </c>
      <c r="T172" s="89" t="str">
        <f t="shared" ref="T172:W175" si="89">T171</f>
        <v>Snowline Joint Unified School District</v>
      </c>
      <c r="U172" s="87" t="str">
        <f t="shared" si="89"/>
        <v>132_Snowline Joint Unified School District</v>
      </c>
      <c r="V172" s="87" t="str">
        <f t="shared" ca="1" si="89"/>
        <v>66-Victor-Valley_160822182956</v>
      </c>
      <c r="W172" s="87" t="str">
        <f t="shared" ca="1" si="89"/>
        <v>VVAERC aebg_consortiumexpenditures_160722 8_8_2016.xlsm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66 Victor Valley</v>
      </c>
      <c r="B173" s="147" t="s">
        <v>23</v>
      </c>
      <c r="C173" s="148"/>
      <c r="D173" s="2">
        <v>0</v>
      </c>
      <c r="E173" s="2">
        <v>0</v>
      </c>
      <c r="F173" s="126">
        <f>SUM(D173:E173)</f>
        <v>0</v>
      </c>
      <c r="G173" s="2">
        <v>0</v>
      </c>
      <c r="H173" s="2">
        <v>0</v>
      </c>
      <c r="I173" s="126">
        <f>SUM(G173:H173)</f>
        <v>0</v>
      </c>
      <c r="J173" s="114">
        <f t="shared" si="88"/>
        <v>0</v>
      </c>
      <c r="K173" s="33"/>
      <c r="L173" s="2">
        <v>10000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127">
        <f>SUM(L173:R173)</f>
        <v>10000</v>
      </c>
      <c r="T173" s="89" t="str">
        <f t="shared" si="89"/>
        <v>Snowline Joint Unified School District</v>
      </c>
      <c r="U173" s="87" t="str">
        <f t="shared" si="89"/>
        <v>132_Snowline Joint Unified School District</v>
      </c>
      <c r="V173" s="87" t="str">
        <f t="shared" ca="1" si="89"/>
        <v>66-Victor-Valley_160822182956</v>
      </c>
      <c r="W173" s="87" t="str">
        <f t="shared" ca="1" si="89"/>
        <v>VVAERC aebg_consortiumexpenditures_160722 8_8_2016.xlsm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66 Victor Valley</v>
      </c>
      <c r="B174" s="147" t="s">
        <v>24</v>
      </c>
      <c r="C174" s="148"/>
      <c r="D174" s="2">
        <v>0</v>
      </c>
      <c r="E174" s="2">
        <v>0</v>
      </c>
      <c r="F174" s="126">
        <f>SUM(D174:E174)</f>
        <v>0</v>
      </c>
      <c r="G174" s="2">
        <v>0</v>
      </c>
      <c r="H174" s="2">
        <v>0</v>
      </c>
      <c r="I174" s="126">
        <f>SUM(G174:H174)</f>
        <v>0</v>
      </c>
      <c r="J174" s="114">
        <f t="shared" si="88"/>
        <v>0</v>
      </c>
      <c r="K174" s="33"/>
      <c r="L174" s="2">
        <v>10000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127">
        <f>SUM(L174:R174)</f>
        <v>10000</v>
      </c>
      <c r="T174" s="89" t="str">
        <f t="shared" si="89"/>
        <v>Snowline Joint Unified School District</v>
      </c>
      <c r="U174" s="87" t="str">
        <f t="shared" si="89"/>
        <v>132_Snowline Joint Unified School District</v>
      </c>
      <c r="V174" s="87" t="str">
        <f t="shared" ca="1" si="89"/>
        <v>66-Victor-Valley_160822182956</v>
      </c>
      <c r="W174" s="87" t="str">
        <f t="shared" ca="1" si="89"/>
        <v>VVAERC aebg_consortiumexpenditures_160722 8_8_2016.xlsm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66 Victor Valley</v>
      </c>
      <c r="B175" s="147" t="s">
        <v>25</v>
      </c>
      <c r="C175" s="148"/>
      <c r="D175" s="3">
        <v>0</v>
      </c>
      <c r="E175" s="4">
        <v>0</v>
      </c>
      <c r="F175" s="128">
        <f>SUM(D175:E175)</f>
        <v>0</v>
      </c>
      <c r="G175" s="3">
        <v>0</v>
      </c>
      <c r="H175" s="4">
        <v>0</v>
      </c>
      <c r="I175" s="128">
        <f>SUM(G175:H175)</f>
        <v>0</v>
      </c>
      <c r="J175" s="115">
        <f t="shared" si="88"/>
        <v>0</v>
      </c>
      <c r="K175" s="33"/>
      <c r="L175" s="4">
        <v>5000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129">
        <f>SUM(L175:R175)</f>
        <v>5000</v>
      </c>
      <c r="T175" s="89" t="str">
        <f t="shared" si="89"/>
        <v>Snowline Joint Unified School District</v>
      </c>
      <c r="U175" s="87" t="str">
        <f t="shared" si="89"/>
        <v>132_Snowline Joint Unified School District</v>
      </c>
      <c r="V175" s="87" t="str">
        <f t="shared" ca="1" si="89"/>
        <v>66-Victor-Valley_160822182956</v>
      </c>
      <c r="W175" s="87" t="str">
        <f t="shared" ca="1" si="89"/>
        <v>VVAERC aebg_consortiumexpenditures_160722 8_8_2016.xlsm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66" t="s">
        <v>11</v>
      </c>
      <c r="C176" s="167"/>
      <c r="D176" s="130">
        <f>SUM(D171:D175)</f>
        <v>0</v>
      </c>
      <c r="E176" s="130">
        <f>SUM(E171:E175)</f>
        <v>188557</v>
      </c>
      <c r="F176" s="131">
        <f>SUM(F169:F175)</f>
        <v>188557</v>
      </c>
      <c r="G176" s="130">
        <f>SUM(G169:G175)</f>
        <v>0</v>
      </c>
      <c r="H176" s="130">
        <f>SUM(H169:H175)</f>
        <v>79050</v>
      </c>
      <c r="I176" s="131">
        <f>SUM(I169:I175)</f>
        <v>79050</v>
      </c>
      <c r="J176" s="114" t="str">
        <f t="shared" si="88"/>
        <v>$109,507 ▼</v>
      </c>
      <c r="K176" s="29"/>
      <c r="L176" s="130">
        <f t="shared" ref="L176:R176" si="90">SUM(L171:L175)</f>
        <v>238300</v>
      </c>
      <c r="M176" s="130">
        <f t="shared" si="90"/>
        <v>0</v>
      </c>
      <c r="N176" s="130">
        <f t="shared" si="90"/>
        <v>0</v>
      </c>
      <c r="O176" s="130">
        <f t="shared" si="90"/>
        <v>0</v>
      </c>
      <c r="P176" s="130">
        <f t="shared" si="90"/>
        <v>45886</v>
      </c>
      <c r="Q176" s="130">
        <f t="shared" si="90"/>
        <v>0</v>
      </c>
      <c r="R176" s="130">
        <f t="shared" si="90"/>
        <v>0</v>
      </c>
      <c r="S176" s="130">
        <f>SUM(S171:S175)</f>
        <v>284186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33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3">
      <c r="A178" s="33"/>
      <c r="B178" s="145" t="s">
        <v>26</v>
      </c>
      <c r="C178" s="146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32"/>
      <c r="L178" s="138"/>
      <c r="M178" s="138"/>
      <c r="N178" s="138"/>
      <c r="O178" s="138"/>
      <c r="P178" s="138"/>
      <c r="Q178" s="138"/>
      <c r="R178" s="138"/>
      <c r="S178" s="138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66 Victor Valley</v>
      </c>
      <c r="B179" s="156" t="s">
        <v>27</v>
      </c>
      <c r="C179" s="157"/>
      <c r="D179" s="1">
        <v>0</v>
      </c>
      <c r="E179" s="1">
        <v>5553</v>
      </c>
      <c r="F179" s="126">
        <f t="shared" ref="F179:F186" si="91">SUM(D179:E179)</f>
        <v>5553</v>
      </c>
      <c r="G179" s="1">
        <v>0</v>
      </c>
      <c r="H179" s="1">
        <v>5472.78</v>
      </c>
      <c r="I179" s="126">
        <f t="shared" ref="I179:I186" si="92">SUM(G179:H179)</f>
        <v>5472.78</v>
      </c>
      <c r="J179" s="114" t="str">
        <f>IF(F179-I179=0,0,IF(F179-I179&gt;0,TEXT(ABS(F179-I179),"$#,###")&amp;" ▼",TEXT(ABS(F179-I179),"$#,###")&amp;" ▲"))</f>
        <v>$80 ▼</v>
      </c>
      <c r="K179" s="33"/>
      <c r="L179" s="133"/>
      <c r="M179" s="133"/>
      <c r="N179" s="133"/>
      <c r="O179" s="133"/>
      <c r="P179" s="133"/>
      <c r="Q179" s="133"/>
      <c r="R179" s="133"/>
      <c r="S179" s="134"/>
      <c r="T179" s="89" t="str">
        <f>T175</f>
        <v>Snowline Joint Unified School District</v>
      </c>
      <c r="U179" s="87" t="str">
        <f>U175</f>
        <v>132_Snowline Joint Unified School District</v>
      </c>
      <c r="V179" s="87" t="str">
        <f ca="1">V175</f>
        <v>66-Victor-Valley_160822182956</v>
      </c>
      <c r="W179" s="87" t="str">
        <f ca="1">W175</f>
        <v>VVAERC aebg_consortiumexpenditures_160722 8_8_2016.xlsm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66 Victor Valley</v>
      </c>
      <c r="B180" s="147" t="s">
        <v>28</v>
      </c>
      <c r="C180" s="148"/>
      <c r="D180" s="2">
        <v>0</v>
      </c>
      <c r="E180" s="2">
        <v>13746</v>
      </c>
      <c r="F180" s="126">
        <f t="shared" si="91"/>
        <v>13746</v>
      </c>
      <c r="G180" s="2">
        <v>0</v>
      </c>
      <c r="H180" s="2">
        <v>13744.15</v>
      </c>
      <c r="I180" s="126">
        <f t="shared" si="92"/>
        <v>13744.15</v>
      </c>
      <c r="J180" s="114" t="str">
        <f t="shared" ref="J180:J186" si="93">IF(F180-I180=0,0,IF(F180-I180&gt;0,TEXT(ABS(F180-I180),"$#,###")&amp;" ▼",TEXT(ABS(F180-I180),"$#,###")&amp;" ▲"))</f>
        <v>$2 ▼</v>
      </c>
      <c r="K180" s="33"/>
      <c r="L180" s="133"/>
      <c r="M180" s="133"/>
      <c r="N180" s="133"/>
      <c r="O180" s="133"/>
      <c r="P180" s="133"/>
      <c r="Q180" s="133"/>
      <c r="R180" s="133"/>
      <c r="S180" s="134"/>
      <c r="T180" s="89" t="str">
        <f t="shared" ref="T180:W186" si="94">T179</f>
        <v>Snowline Joint Unified School District</v>
      </c>
      <c r="U180" s="87" t="str">
        <f t="shared" si="94"/>
        <v>132_Snowline Joint Unified School District</v>
      </c>
      <c r="V180" s="87" t="str">
        <f t="shared" ca="1" si="94"/>
        <v>66-Victor-Valley_160822182956</v>
      </c>
      <c r="W180" s="87" t="str">
        <f t="shared" ca="1" si="94"/>
        <v>VVAERC aebg_consortiumexpenditures_160722 8_8_2016.xlsm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95">A180</f>
        <v>66 Victor Valley</v>
      </c>
      <c r="B181" s="147" t="s">
        <v>29</v>
      </c>
      <c r="C181" s="148"/>
      <c r="D181" s="2">
        <v>0</v>
      </c>
      <c r="E181" s="2">
        <v>5169</v>
      </c>
      <c r="F181" s="126">
        <f t="shared" si="91"/>
        <v>5169</v>
      </c>
      <c r="G181" s="2">
        <v>0</v>
      </c>
      <c r="H181" s="2">
        <v>5161.3999999999996</v>
      </c>
      <c r="I181" s="126">
        <f t="shared" si="92"/>
        <v>5161.3999999999996</v>
      </c>
      <c r="J181" s="114" t="str">
        <f t="shared" si="93"/>
        <v>$8 ▼</v>
      </c>
      <c r="K181" s="33"/>
      <c r="L181" s="133"/>
      <c r="M181" s="133"/>
      <c r="N181" s="133"/>
      <c r="O181" s="133"/>
      <c r="P181" s="133"/>
      <c r="Q181" s="133"/>
      <c r="R181" s="133"/>
      <c r="S181" s="134"/>
      <c r="T181" s="89" t="str">
        <f t="shared" si="94"/>
        <v>Snowline Joint Unified School District</v>
      </c>
      <c r="U181" s="87" t="str">
        <f t="shared" si="94"/>
        <v>132_Snowline Joint Unified School District</v>
      </c>
      <c r="V181" s="87" t="str">
        <f t="shared" ca="1" si="94"/>
        <v>66-Victor-Valley_160822182956</v>
      </c>
      <c r="W181" s="87" t="str">
        <f t="shared" ca="1" si="94"/>
        <v>VVAERC aebg_consortiumexpenditures_160722 8_8_2016.xlsm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95"/>
        <v>66 Victor Valley</v>
      </c>
      <c r="B182" s="147" t="s">
        <v>30</v>
      </c>
      <c r="C182" s="148"/>
      <c r="D182" s="1">
        <v>0</v>
      </c>
      <c r="E182" s="1">
        <v>126873</v>
      </c>
      <c r="F182" s="126">
        <f t="shared" si="91"/>
        <v>126873</v>
      </c>
      <c r="G182" s="2">
        <v>0</v>
      </c>
      <c r="H182" s="2">
        <v>39594.42</v>
      </c>
      <c r="I182" s="126">
        <f t="shared" si="92"/>
        <v>39594.42</v>
      </c>
      <c r="J182" s="114" t="str">
        <f t="shared" si="93"/>
        <v>$87,279 ▼</v>
      </c>
      <c r="K182" s="47"/>
      <c r="L182" s="133"/>
      <c r="M182" s="133"/>
      <c r="N182" s="133"/>
      <c r="O182" s="133"/>
      <c r="P182" s="133"/>
      <c r="Q182" s="133"/>
      <c r="R182" s="133"/>
      <c r="S182" s="134"/>
      <c r="T182" s="89" t="str">
        <f t="shared" si="94"/>
        <v>Snowline Joint Unified School District</v>
      </c>
      <c r="U182" s="87" t="str">
        <f t="shared" si="94"/>
        <v>132_Snowline Joint Unified School District</v>
      </c>
      <c r="V182" s="87" t="str">
        <f t="shared" ca="1" si="94"/>
        <v>66-Victor-Valley_160822182956</v>
      </c>
      <c r="W182" s="87" t="str">
        <f t="shared" ca="1" si="94"/>
        <v>VVAERC aebg_consortiumexpenditures_160722 8_8_2016.xlsm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95"/>
        <v>66 Victor Valley</v>
      </c>
      <c r="B183" s="147" t="s">
        <v>31</v>
      </c>
      <c r="C183" s="148"/>
      <c r="D183" s="2">
        <v>0</v>
      </c>
      <c r="E183" s="2">
        <v>28238</v>
      </c>
      <c r="F183" s="126">
        <f t="shared" si="91"/>
        <v>28238</v>
      </c>
      <c r="G183" s="2">
        <v>0</v>
      </c>
      <c r="H183" s="2">
        <v>11313.66</v>
      </c>
      <c r="I183" s="126">
        <f t="shared" si="92"/>
        <v>11313.66</v>
      </c>
      <c r="J183" s="114" t="str">
        <f t="shared" si="93"/>
        <v>$16,924 ▼</v>
      </c>
      <c r="K183" s="33"/>
      <c r="L183" s="133"/>
      <c r="M183" s="133"/>
      <c r="N183" s="133"/>
      <c r="O183" s="133"/>
      <c r="P183" s="133"/>
      <c r="Q183" s="133"/>
      <c r="R183" s="133"/>
      <c r="S183" s="134"/>
      <c r="T183" s="89" t="str">
        <f t="shared" si="94"/>
        <v>Snowline Joint Unified School District</v>
      </c>
      <c r="U183" s="87" t="str">
        <f t="shared" si="94"/>
        <v>132_Snowline Joint Unified School District</v>
      </c>
      <c r="V183" s="87" t="str">
        <f t="shared" ca="1" si="94"/>
        <v>66-Victor-Valley_160822182956</v>
      </c>
      <c r="W183" s="87" t="str">
        <f t="shared" ca="1" si="94"/>
        <v>VVAERC aebg_consortiumexpenditures_160722 8_8_2016.xlsm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95"/>
        <v>66 Victor Valley</v>
      </c>
      <c r="B184" s="147" t="s">
        <v>32</v>
      </c>
      <c r="C184" s="148"/>
      <c r="D184" s="2">
        <v>0</v>
      </c>
      <c r="E184" s="2">
        <v>0</v>
      </c>
      <c r="F184" s="126">
        <f t="shared" si="91"/>
        <v>0</v>
      </c>
      <c r="G184" s="2">
        <v>0</v>
      </c>
      <c r="H184" s="2">
        <v>0</v>
      </c>
      <c r="I184" s="126">
        <f t="shared" si="92"/>
        <v>0</v>
      </c>
      <c r="J184" s="114">
        <f t="shared" si="93"/>
        <v>0</v>
      </c>
      <c r="K184" s="33"/>
      <c r="L184" s="133"/>
      <c r="M184" s="133"/>
      <c r="N184" s="133"/>
      <c r="O184" s="133"/>
      <c r="P184" s="133"/>
      <c r="Q184" s="133"/>
      <c r="R184" s="5"/>
      <c r="S184" s="5"/>
      <c r="T184" s="89" t="str">
        <f t="shared" si="94"/>
        <v>Snowline Joint Unified School District</v>
      </c>
      <c r="U184" s="87" t="str">
        <f t="shared" si="94"/>
        <v>132_Snowline Joint Unified School District</v>
      </c>
      <c r="V184" s="87" t="str">
        <f t="shared" ca="1" si="94"/>
        <v>66-Victor-Valley_160822182956</v>
      </c>
      <c r="W184" s="87" t="str">
        <f t="shared" ca="1" si="94"/>
        <v>VVAERC aebg_consortiumexpenditures_160722 8_8_2016.xlsm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95"/>
        <v>66 Victor Valley</v>
      </c>
      <c r="B185" s="147" t="s">
        <v>33</v>
      </c>
      <c r="C185" s="148"/>
      <c r="D185" s="2">
        <v>0</v>
      </c>
      <c r="E185" s="2">
        <v>8978</v>
      </c>
      <c r="F185" s="126">
        <f t="shared" si="91"/>
        <v>8978</v>
      </c>
      <c r="G185" s="2">
        <v>0</v>
      </c>
      <c r="H185" s="2">
        <v>3763.59</v>
      </c>
      <c r="I185" s="126">
        <f t="shared" si="92"/>
        <v>3763.59</v>
      </c>
      <c r="J185" s="114" t="str">
        <f t="shared" si="93"/>
        <v>$5,214 ▼</v>
      </c>
      <c r="K185" s="33"/>
      <c r="L185" s="133"/>
      <c r="M185" s="133"/>
      <c r="N185" s="133"/>
      <c r="O185" s="133"/>
      <c r="P185" s="133"/>
      <c r="Q185" s="133"/>
      <c r="R185" s="135"/>
      <c r="S185" s="111" t="s">
        <v>37</v>
      </c>
      <c r="T185" s="89" t="str">
        <f t="shared" si="94"/>
        <v>Snowline Joint Unified School District</v>
      </c>
      <c r="U185" s="87" t="str">
        <f t="shared" si="94"/>
        <v>132_Snowline Joint Unified School District</v>
      </c>
      <c r="V185" s="87" t="str">
        <f t="shared" ca="1" si="94"/>
        <v>66-Victor-Valley_160822182956</v>
      </c>
      <c r="W185" s="87" t="str">
        <f t="shared" ca="1" si="94"/>
        <v>VVAERC aebg_consortiumexpenditures_160722 8_8_2016.xlsm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95"/>
        <v>66 Victor Valley</v>
      </c>
      <c r="B186" s="158" t="s">
        <v>1070</v>
      </c>
      <c r="C186" s="159"/>
      <c r="D186" s="3">
        <v>0</v>
      </c>
      <c r="E186" s="4">
        <v>0</v>
      </c>
      <c r="F186" s="128">
        <f t="shared" si="91"/>
        <v>0</v>
      </c>
      <c r="G186" s="3">
        <v>0</v>
      </c>
      <c r="H186" s="4">
        <v>0</v>
      </c>
      <c r="I186" s="128">
        <f t="shared" si="92"/>
        <v>0</v>
      </c>
      <c r="J186" s="115">
        <f t="shared" si="93"/>
        <v>0</v>
      </c>
      <c r="K186" s="29"/>
      <c r="L186" s="133"/>
      <c r="M186" s="133"/>
      <c r="N186" s="133"/>
      <c r="O186" s="133"/>
      <c r="P186" s="133"/>
      <c r="Q186" s="133"/>
      <c r="R186" s="136"/>
      <c r="S186" s="112" t="s">
        <v>1066</v>
      </c>
      <c r="T186" s="89" t="str">
        <f t="shared" si="94"/>
        <v>Snowline Joint Unified School District</v>
      </c>
      <c r="U186" s="87" t="str">
        <f t="shared" si="94"/>
        <v>132_Snowline Joint Unified School District</v>
      </c>
      <c r="V186" s="87" t="str">
        <f t="shared" ca="1" si="94"/>
        <v>66-Victor-Valley_160822182956</v>
      </c>
      <c r="W186" s="87" t="str">
        <f t="shared" ca="1" si="94"/>
        <v>VVAERC aebg_consortiumexpenditures_160722 8_8_2016.xlsm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96">SUM(D179:D186)</f>
        <v>0</v>
      </c>
      <c r="E187" s="96">
        <f t="shared" si="96"/>
        <v>188557</v>
      </c>
      <c r="F187" s="102">
        <f t="shared" si="96"/>
        <v>188557</v>
      </c>
      <c r="G187" s="96">
        <f t="shared" si="96"/>
        <v>0</v>
      </c>
      <c r="H187" s="96">
        <f t="shared" si="96"/>
        <v>79050</v>
      </c>
      <c r="I187" s="102">
        <f t="shared" si="96"/>
        <v>79050</v>
      </c>
      <c r="J187" s="114" t="str">
        <f t="shared" ref="J187" si="97">IF(F187-I187=0,0,IF(F187-I187&gt;0,TEXT(ABS(F187-I187),"$#,###")&amp;" ▼",TEXT(ABS(F187-I187),"$#,###")&amp;" ▲"))</f>
        <v>$109,507 ▼</v>
      </c>
      <c r="K187" s="30"/>
      <c r="L187" s="162"/>
      <c r="M187" s="162"/>
      <c r="N187" s="162"/>
      <c r="O187" s="162"/>
      <c r="P187" s="162"/>
      <c r="Q187" s="162"/>
      <c r="R187" s="162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>Victor Valley Community College District</v>
      </c>
      <c r="C191" s="21"/>
      <c r="D191" s="103"/>
      <c r="E191" s="103"/>
      <c r="F191" s="103"/>
      <c r="G191" s="18"/>
      <c r="M191" s="24"/>
      <c r="N191" s="24"/>
      <c r="O191" s="170" t="s">
        <v>56</v>
      </c>
      <c r="P191" s="170"/>
      <c r="Q191" s="108">
        <f>R191</f>
        <v>495522</v>
      </c>
      <c r="R191" s="108">
        <f>IFERROR(INDEX(Sheet1!H:H,MATCH(U199,Sheet1!E:E,0)),"")</f>
        <v>495522</v>
      </c>
      <c r="S191" s="108">
        <f>IFERROR(INDEX(Sheet1!J:J,MATCH(U199,Sheet1!E:E,0)),"")</f>
        <v>331018</v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71" t="s">
        <v>2</v>
      </c>
      <c r="P192" s="171"/>
      <c r="Q192" s="109" t="str">
        <f>IF(Q191=F206," - ",IF(Q191-F206&gt;0,TEXT(Q191-F206,"$#,###")&amp;" ▼",TEXT(ABS(Q191-F206),"$#,###")&amp;" ▲"))</f>
        <v>$924,906 ▲</v>
      </c>
      <c r="R192" s="109" t="str">
        <f>IF(I206=R191," - ",IF(R191-I206&gt;0,TEXT(R191-I206,"$#,###")&amp;" ▼",TEXT(ABS(R191-I206),"$#,###")&amp;" ▲"))</f>
        <v>$524,755 ▲</v>
      </c>
      <c r="S192" s="109" t="str">
        <f>IF(L206=S191," - ",IF(S191-L206&gt;0,TEXT(S191-L206,"$#,###")&amp;" ▼",TEXT(ABS(S191-L206),"$#,###")&amp;" ▲"))</f>
        <v xml:space="preserve"> - 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64" t="str">
        <f>IF(ISNA(Sheet1!B193),"Please select from the list of member agencies affiliated with the selected Consortium","")</f>
        <v/>
      </c>
      <c r="D193" s="164"/>
      <c r="E193" s="164"/>
      <c r="F193" s="164"/>
      <c r="G193" s="164"/>
      <c r="H193" s="31"/>
      <c r="I193" s="31"/>
      <c r="J193" s="31"/>
      <c r="K193" s="31"/>
      <c r="L193" s="13"/>
      <c r="M193" s="24"/>
      <c r="N193" s="24"/>
      <c r="O193" s="171" t="s">
        <v>12</v>
      </c>
      <c r="P193" s="171"/>
      <c r="Q193" s="109" t="str">
        <f>IF(F214=Q191," - ",IF(Q191-F214&gt;0,TEXT(Q191-F214,"$#,###")&amp;" ▼",TEXT(ABS(Q191-F214),"$#,###")&amp;" ▲"))</f>
        <v>$924,906 ▲</v>
      </c>
      <c r="R193" s="109" t="str">
        <f>IF(I214=R191," - ",IF(R191-I214&gt;0,TEXT(R191-I214,"$#,###")&amp;" ▼",TEXT(ABS(R191-I214),"$#,###")&amp;" ▲"))</f>
        <v>$524,755 ▲</v>
      </c>
      <c r="S193" s="109" t="str">
        <f>IF(L214=S191," - ",IF(S191-L214&gt;0,TEXT(S191-L214,"$#,###")&amp;" ▼",TEXT(ABS(S191-L214),"$#,###")&amp;" ▲"))</f>
        <v xml:space="preserve"> - 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69" t="s">
        <v>1052</v>
      </c>
      <c r="P194" s="169"/>
      <c r="Q194" s="110" t="str">
        <f>IF(F225=Q191," - ",IF(Q191-F225&gt;0,TEXT(Q191-F225,"$#,###")&amp;" ▼",TEXT(ABS(Q191-F225),"$#,###")&amp;" ▲"))</f>
        <v>$924,906 ▲</v>
      </c>
      <c r="R194" s="110" t="str">
        <f>IF(I225=R191," - ",IF(R191-I225&gt;0,TEXT(R191-I225,"$#,###")&amp;" ▼",TEXT(ABS(R191-I225),"$#,###")&amp;" ▲"))</f>
        <v>$524,755 ▲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49" t="s">
        <v>60</v>
      </c>
      <c r="E196" s="150"/>
      <c r="F196" s="150"/>
      <c r="G196" s="150"/>
      <c r="H196" s="150"/>
      <c r="I196" s="150"/>
      <c r="J196" s="151"/>
      <c r="K196" s="27"/>
      <c r="L196" s="139" t="s">
        <v>67</v>
      </c>
      <c r="M196" s="140"/>
      <c r="N196" s="140"/>
      <c r="O196" s="140"/>
      <c r="P196" s="140"/>
      <c r="Q196" s="140"/>
      <c r="R196" s="140"/>
      <c r="S196" s="141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52" t="s">
        <v>1053</v>
      </c>
      <c r="E197" s="152"/>
      <c r="F197" s="152"/>
      <c r="G197" s="152" t="s">
        <v>1054</v>
      </c>
      <c r="H197" s="152"/>
      <c r="I197" s="152"/>
      <c r="J197" s="153" t="s">
        <v>1055</v>
      </c>
      <c r="K197" s="28"/>
      <c r="L197" s="142"/>
      <c r="M197" s="143"/>
      <c r="N197" s="143"/>
      <c r="O197" s="143"/>
      <c r="P197" s="143"/>
      <c r="Q197" s="143"/>
      <c r="R197" s="143"/>
      <c r="S197" s="144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5" t="s">
        <v>2</v>
      </c>
      <c r="C198" s="146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54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98">$B$4</f>
        <v>66 Victor Valley</v>
      </c>
      <c r="B199" s="172" t="s">
        <v>1</v>
      </c>
      <c r="C199" s="173"/>
      <c r="D199" s="1">
        <v>0</v>
      </c>
      <c r="E199" s="1">
        <v>852258</v>
      </c>
      <c r="F199" s="126">
        <f t="shared" ref="F199:F205" si="99">SUM(D199:E199)</f>
        <v>852258</v>
      </c>
      <c r="G199" s="1">
        <v>0</v>
      </c>
      <c r="H199" s="1">
        <f>12303+467078</f>
        <v>479381</v>
      </c>
      <c r="I199" s="126">
        <f t="shared" ref="I199:I205" si="100">SUM(G199:H199)</f>
        <v>479381</v>
      </c>
      <c r="J199" s="114" t="str">
        <f>IF(F199-I199=0,0,IF(F199-I199&gt;0,TEXT(ABS(F199-I199),"$#,###")&amp;" ▼",TEXT(ABS(F199-I199),"$#,###")&amp;" ▲"))</f>
        <v>$372,877 ▼</v>
      </c>
      <c r="K199" s="33"/>
      <c r="L199" s="1">
        <v>47290</v>
      </c>
      <c r="M199" s="1">
        <v>0</v>
      </c>
      <c r="N199" s="1">
        <v>0</v>
      </c>
      <c r="O199" s="1">
        <v>211022</v>
      </c>
      <c r="P199" s="1">
        <v>0</v>
      </c>
      <c r="Q199" s="1">
        <v>940680</v>
      </c>
      <c r="R199" s="1">
        <v>0</v>
      </c>
      <c r="S199" s="127">
        <f t="shared" ref="S199:S205" si="101">SUM(L199:R199)</f>
        <v>1198992</v>
      </c>
      <c r="T199" s="85" t="str">
        <f>B191</f>
        <v>Victor Valley Community College District</v>
      </c>
      <c r="U199" s="86" t="str">
        <f>INDEX(Sheet1!E:E,MATCH($B$4&amp;B191,Sheet1!D:D,0))</f>
        <v>382_Victor Valley Community College District</v>
      </c>
      <c r="V199" s="87" t="str">
        <f ca="1">Sheet1!$B$8</f>
        <v>66-Victor-Valley_160822182956</v>
      </c>
      <c r="W199" s="87" t="str">
        <f ca="1">Sheet1!$B$10</f>
        <v>VVAERC aebg_consortiumexpenditures_160722 8_8_2016.xlsm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98"/>
        <v>66 Victor Valley</v>
      </c>
      <c r="B200" s="147" t="s">
        <v>5</v>
      </c>
      <c r="C200" s="148"/>
      <c r="D200" s="2">
        <v>0</v>
      </c>
      <c r="E200" s="2">
        <v>94695</v>
      </c>
      <c r="F200" s="126">
        <f t="shared" si="99"/>
        <v>94695</v>
      </c>
      <c r="G200" s="2">
        <v>0</v>
      </c>
      <c r="H200" s="2">
        <f>12303+467078</f>
        <v>479381</v>
      </c>
      <c r="I200" s="126">
        <f t="shared" si="100"/>
        <v>479381</v>
      </c>
      <c r="J200" s="114" t="str">
        <f t="shared" ref="J200:J205" si="102">IF(F200-I200=0,0,IF(F200-I200&gt;0,TEXT(ABS(F200-I200),"$#,###")&amp;" ▼",TEXT(ABS(F200-I200),"$#,###")&amp;" ▲"))</f>
        <v>$384,686 ▲</v>
      </c>
      <c r="K200" s="33"/>
      <c r="L200" s="1">
        <v>47288</v>
      </c>
      <c r="M200" s="2">
        <v>0</v>
      </c>
      <c r="N200" s="2">
        <v>0</v>
      </c>
      <c r="O200" s="2">
        <v>4985</v>
      </c>
      <c r="P200" s="2">
        <v>0</v>
      </c>
      <c r="Q200" s="2">
        <v>277212</v>
      </c>
      <c r="R200" s="2">
        <v>0</v>
      </c>
      <c r="S200" s="127">
        <f t="shared" si="101"/>
        <v>329485</v>
      </c>
      <c r="T200" s="89" t="str">
        <f t="shared" ref="T200:U205" si="103">T199</f>
        <v>Victor Valley Community College District</v>
      </c>
      <c r="U200" s="87" t="str">
        <f t="shared" si="103"/>
        <v>382_Victor Valley Community College District</v>
      </c>
      <c r="V200" s="87" t="str">
        <f ca="1">Sheet1!$B$8</f>
        <v>66-Victor-Valley_160822182956</v>
      </c>
      <c r="W200" s="87" t="str">
        <f ca="1">Sheet1!$B$10</f>
        <v>VVAERC aebg_consortiumexpenditures_160722 8_8_2016.xlsm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98"/>
        <v>66 Victor Valley</v>
      </c>
      <c r="B201" s="147" t="s">
        <v>6</v>
      </c>
      <c r="C201" s="148"/>
      <c r="D201" s="2">
        <v>0</v>
      </c>
      <c r="E201" s="2">
        <v>94695</v>
      </c>
      <c r="F201" s="126">
        <f t="shared" si="99"/>
        <v>94695</v>
      </c>
      <c r="G201" s="2">
        <v>0</v>
      </c>
      <c r="H201" s="2">
        <v>12303</v>
      </c>
      <c r="I201" s="126">
        <f t="shared" si="100"/>
        <v>12303</v>
      </c>
      <c r="J201" s="114" t="str">
        <f t="shared" si="102"/>
        <v>$82,392 ▼</v>
      </c>
      <c r="K201" s="33"/>
      <c r="L201" s="1">
        <v>47288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127">
        <f t="shared" si="101"/>
        <v>47288</v>
      </c>
      <c r="T201" s="89" t="str">
        <f t="shared" si="103"/>
        <v>Victor Valley Community College District</v>
      </c>
      <c r="U201" s="87" t="str">
        <f t="shared" si="103"/>
        <v>382_Victor Valley Community College District</v>
      </c>
      <c r="V201" s="87" t="str">
        <f ca="1">Sheet1!$B$8</f>
        <v>66-Victor-Valley_160822182956</v>
      </c>
      <c r="W201" s="87" t="str">
        <f ca="1">Sheet1!$B$10</f>
        <v>VVAERC aebg_consortiumexpenditures_160722 8_8_2016.xlsm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98"/>
        <v>66 Victor Valley</v>
      </c>
      <c r="B202" s="147" t="s">
        <v>7</v>
      </c>
      <c r="C202" s="148"/>
      <c r="D202" s="2">
        <v>0</v>
      </c>
      <c r="E202" s="2">
        <v>94695</v>
      </c>
      <c r="F202" s="126">
        <f t="shared" si="99"/>
        <v>94695</v>
      </c>
      <c r="G202" s="2">
        <v>0</v>
      </c>
      <c r="H202" s="2">
        <v>12303</v>
      </c>
      <c r="I202" s="126">
        <f t="shared" si="100"/>
        <v>12303</v>
      </c>
      <c r="J202" s="114" t="str">
        <f t="shared" si="102"/>
        <v>$82,392 ▼</v>
      </c>
      <c r="K202" s="47"/>
      <c r="L202" s="1">
        <v>47288</v>
      </c>
      <c r="M202" s="2">
        <v>0</v>
      </c>
      <c r="N202" s="2">
        <v>429851</v>
      </c>
      <c r="O202" s="2">
        <v>0</v>
      </c>
      <c r="P202" s="2">
        <v>0</v>
      </c>
      <c r="Q202" s="2">
        <v>0</v>
      </c>
      <c r="R202" s="2">
        <v>0</v>
      </c>
      <c r="S202" s="127">
        <f t="shared" si="101"/>
        <v>477139</v>
      </c>
      <c r="T202" s="89" t="str">
        <f t="shared" si="103"/>
        <v>Victor Valley Community College District</v>
      </c>
      <c r="U202" s="87" t="str">
        <f t="shared" si="103"/>
        <v>382_Victor Valley Community College District</v>
      </c>
      <c r="V202" s="87" t="str">
        <f ca="1">Sheet1!$B$8</f>
        <v>66-Victor-Valley_160822182956</v>
      </c>
      <c r="W202" s="87" t="str">
        <f ca="1">Sheet1!$B$10</f>
        <v>VVAERC aebg_consortiumexpenditures_160722 8_8_2016.xlsm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98"/>
        <v>66 Victor Valley</v>
      </c>
      <c r="B203" s="147" t="s">
        <v>8</v>
      </c>
      <c r="C203" s="148"/>
      <c r="D203" s="2">
        <v>0</v>
      </c>
      <c r="E203" s="2">
        <v>94695</v>
      </c>
      <c r="F203" s="126">
        <f t="shared" si="99"/>
        <v>94695</v>
      </c>
      <c r="G203" s="2">
        <v>0</v>
      </c>
      <c r="H203" s="2">
        <v>12303</v>
      </c>
      <c r="I203" s="126">
        <f t="shared" si="100"/>
        <v>12303</v>
      </c>
      <c r="J203" s="114" t="str">
        <f t="shared" si="102"/>
        <v>$82,392 ▼</v>
      </c>
      <c r="K203" s="33"/>
      <c r="L203" s="1">
        <v>47288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127">
        <f t="shared" si="101"/>
        <v>47288</v>
      </c>
      <c r="T203" s="89" t="str">
        <f t="shared" si="103"/>
        <v>Victor Valley Community College District</v>
      </c>
      <c r="U203" s="87" t="str">
        <f t="shared" si="103"/>
        <v>382_Victor Valley Community College District</v>
      </c>
      <c r="V203" s="87" t="str">
        <f ca="1">Sheet1!$B$8</f>
        <v>66-Victor-Valley_160822182956</v>
      </c>
      <c r="W203" s="87" t="str">
        <f ca="1">Sheet1!$B$10</f>
        <v>VVAERC aebg_consortiumexpenditures_160722 8_8_2016.xlsm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98"/>
        <v>66 Victor Valley</v>
      </c>
      <c r="B204" s="147" t="s">
        <v>9</v>
      </c>
      <c r="C204" s="148"/>
      <c r="D204" s="2">
        <v>0</v>
      </c>
      <c r="E204" s="2">
        <v>94695</v>
      </c>
      <c r="F204" s="126">
        <f t="shared" si="99"/>
        <v>94695</v>
      </c>
      <c r="G204" s="2">
        <v>0</v>
      </c>
      <c r="H204" s="2">
        <v>12303</v>
      </c>
      <c r="I204" s="126">
        <f t="shared" si="100"/>
        <v>12303</v>
      </c>
      <c r="J204" s="114" t="str">
        <f t="shared" si="102"/>
        <v>$82,392 ▼</v>
      </c>
      <c r="K204" s="33"/>
      <c r="L204" s="1">
        <v>47288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127">
        <f t="shared" si="101"/>
        <v>47288</v>
      </c>
      <c r="T204" s="89" t="str">
        <f t="shared" si="103"/>
        <v>Victor Valley Community College District</v>
      </c>
      <c r="U204" s="87" t="str">
        <f t="shared" si="103"/>
        <v>382_Victor Valley Community College District</v>
      </c>
      <c r="V204" s="87" t="str">
        <f ca="1">Sheet1!$B$8</f>
        <v>66-Victor-Valley_160822182956</v>
      </c>
      <c r="W204" s="87" t="str">
        <f ca="1">Sheet1!$B$10</f>
        <v>VVAERC aebg_consortiumexpenditures_160722 8_8_2016.xlsm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98"/>
        <v>66 Victor Valley</v>
      </c>
      <c r="B205" s="158" t="s">
        <v>10</v>
      </c>
      <c r="C205" s="159"/>
      <c r="D205" s="3">
        <v>0</v>
      </c>
      <c r="E205" s="2">
        <v>94695</v>
      </c>
      <c r="F205" s="128">
        <f t="shared" si="99"/>
        <v>94695</v>
      </c>
      <c r="G205" s="3">
        <v>0</v>
      </c>
      <c r="H205" s="4">
        <v>12303</v>
      </c>
      <c r="I205" s="128">
        <f t="shared" si="100"/>
        <v>12303</v>
      </c>
      <c r="J205" s="115" t="str">
        <f t="shared" si="102"/>
        <v>$82,392 ▼</v>
      </c>
      <c r="K205" s="33"/>
      <c r="L205" s="1">
        <v>47288</v>
      </c>
      <c r="M205" s="4">
        <v>0</v>
      </c>
      <c r="N205" s="3">
        <v>0</v>
      </c>
      <c r="O205" s="4">
        <v>831</v>
      </c>
      <c r="P205" s="3"/>
      <c r="Q205" s="4">
        <v>0</v>
      </c>
      <c r="R205" s="3">
        <v>0</v>
      </c>
      <c r="S205" s="129">
        <f t="shared" si="101"/>
        <v>48119</v>
      </c>
      <c r="T205" s="89" t="str">
        <f t="shared" si="103"/>
        <v>Victor Valley Community College District</v>
      </c>
      <c r="U205" s="87" t="str">
        <f t="shared" si="103"/>
        <v>382_Victor Valley Community College District</v>
      </c>
      <c r="V205" s="87" t="str">
        <f ca="1">Sheet1!$B$8</f>
        <v>66-Victor-Valley_160822182956</v>
      </c>
      <c r="W205" s="87" t="str">
        <f ca="1">Sheet1!$B$10</f>
        <v>VVAERC aebg_consortiumexpenditures_160722 8_8_2016.xlsm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66" t="s">
        <v>11</v>
      </c>
      <c r="C206" s="167"/>
      <c r="D206" s="130">
        <f t="shared" ref="D206:I206" si="104">SUM(D199:D205)</f>
        <v>0</v>
      </c>
      <c r="E206" s="130">
        <f t="shared" si="104"/>
        <v>1420428</v>
      </c>
      <c r="F206" s="131">
        <f t="shared" si="104"/>
        <v>1420428</v>
      </c>
      <c r="G206" s="130">
        <f t="shared" si="104"/>
        <v>0</v>
      </c>
      <c r="H206" s="130">
        <f t="shared" si="104"/>
        <v>1020277</v>
      </c>
      <c r="I206" s="131">
        <f t="shared" si="104"/>
        <v>1020277</v>
      </c>
      <c r="J206" s="114" t="str">
        <f>IF(F206-I206=0,0,IF(F206-I206&gt;0,TEXT(ABS(F206-I206),"$#,###")&amp;" ▼",TEXT(ABS(F206-I206),"$#,###")&amp;" ▲"))</f>
        <v>$400,151 ▼</v>
      </c>
      <c r="K206" s="29"/>
      <c r="L206" s="130">
        <f t="shared" ref="L206:Q206" si="105">SUM(L199:L205)</f>
        <v>331018</v>
      </c>
      <c r="M206" s="130">
        <f t="shared" si="105"/>
        <v>0</v>
      </c>
      <c r="N206" s="130">
        <f t="shared" si="105"/>
        <v>429851</v>
      </c>
      <c r="O206" s="130">
        <f t="shared" si="105"/>
        <v>216838</v>
      </c>
      <c r="P206" s="130">
        <f t="shared" si="105"/>
        <v>0</v>
      </c>
      <c r="Q206" s="130">
        <f t="shared" si="105"/>
        <v>1217892</v>
      </c>
      <c r="R206" s="130">
        <f>SUM(R199:R205)</f>
        <v>0</v>
      </c>
      <c r="S206" s="130">
        <f>SUM(S199:S205)</f>
        <v>2195599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33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3">
      <c r="A208" s="33"/>
      <c r="B208" s="145" t="s">
        <v>12</v>
      </c>
      <c r="C208" s="146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32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1073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66 Victor Valley</v>
      </c>
      <c r="B209" s="172" t="s">
        <v>21</v>
      </c>
      <c r="C209" s="173"/>
      <c r="D209" s="1">
        <v>0</v>
      </c>
      <c r="E209" s="1">
        <v>97045</v>
      </c>
      <c r="F209" s="126">
        <f>SUM(D209:E209)</f>
        <v>97045</v>
      </c>
      <c r="G209" s="1">
        <v>0</v>
      </c>
      <c r="H209" s="1">
        <f>12303+24606</f>
        <v>36909</v>
      </c>
      <c r="I209" s="126">
        <f>SUM(G209:H209)</f>
        <v>36909</v>
      </c>
      <c r="J209" s="114" t="str">
        <f t="shared" ref="J209:J214" si="106">IF(F209-I209=0,0,IF(F209-I209&gt;0,TEXT(ABS(F209-I209),"$#,###")&amp;" ▼",TEXT(ABS(F209-I209),"$#,###")&amp;" ▲"))</f>
        <v>$60,136 ▼</v>
      </c>
      <c r="K209" s="33"/>
      <c r="L209" s="1">
        <v>66206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32">
        <f>SUM(L209:R209)</f>
        <v>66206</v>
      </c>
      <c r="T209" s="89" t="str">
        <f>T205</f>
        <v>Victor Valley Community College District</v>
      </c>
      <c r="U209" s="87" t="str">
        <f>U205</f>
        <v>382_Victor Valley Community College District</v>
      </c>
      <c r="V209" s="87" t="str">
        <f ca="1">V205</f>
        <v>66-Victor-Valley_160822182956</v>
      </c>
      <c r="W209" s="87" t="str">
        <f ca="1">W205</f>
        <v>VVAERC aebg_consortiumexpenditures_160722 8_8_2016.xlsm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66 Victor Valley</v>
      </c>
      <c r="B210" s="147" t="s">
        <v>22</v>
      </c>
      <c r="C210" s="148"/>
      <c r="D210" s="2">
        <v>0</v>
      </c>
      <c r="E210" s="2">
        <v>1032254</v>
      </c>
      <c r="F210" s="126">
        <f>SUM(D210:E210)</f>
        <v>1032254</v>
      </c>
      <c r="G210" s="2">
        <v>0</v>
      </c>
      <c r="H210" s="2">
        <f>12303+934156</f>
        <v>946459</v>
      </c>
      <c r="I210" s="126">
        <f>SUM(G210:H210)</f>
        <v>946459</v>
      </c>
      <c r="J210" s="114" t="str">
        <f t="shared" si="106"/>
        <v>$85,795 ▼</v>
      </c>
      <c r="K210" s="47"/>
      <c r="L210" s="2">
        <v>66203</v>
      </c>
      <c r="M210" s="2">
        <v>0</v>
      </c>
      <c r="N210" s="2">
        <v>429851</v>
      </c>
      <c r="O210" s="2">
        <v>216838</v>
      </c>
      <c r="P210" s="2">
        <v>0</v>
      </c>
      <c r="Q210" s="2">
        <v>1217892</v>
      </c>
      <c r="R210" s="2">
        <v>0</v>
      </c>
      <c r="S210" s="127">
        <f>SUM(L210:R210)</f>
        <v>1930784</v>
      </c>
      <c r="T210" s="89" t="str">
        <f t="shared" ref="T210:W213" si="107">T209</f>
        <v>Victor Valley Community College District</v>
      </c>
      <c r="U210" s="87" t="str">
        <f t="shared" si="107"/>
        <v>382_Victor Valley Community College District</v>
      </c>
      <c r="V210" s="87" t="str">
        <f t="shared" ca="1" si="107"/>
        <v>66-Victor-Valley_160822182956</v>
      </c>
      <c r="W210" s="87" t="str">
        <f t="shared" ca="1" si="107"/>
        <v>VVAERC aebg_consortiumexpenditures_160722 8_8_2016.xlsm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66 Victor Valley</v>
      </c>
      <c r="B211" s="147" t="s">
        <v>23</v>
      </c>
      <c r="C211" s="148"/>
      <c r="D211" s="2">
        <v>0</v>
      </c>
      <c r="E211" s="1">
        <v>97043</v>
      </c>
      <c r="F211" s="126">
        <f>SUM(D211:E211)</f>
        <v>97043</v>
      </c>
      <c r="G211" s="2">
        <v>0</v>
      </c>
      <c r="H211" s="2">
        <v>12303</v>
      </c>
      <c r="I211" s="126">
        <f>SUM(G211:H211)</f>
        <v>12303</v>
      </c>
      <c r="J211" s="114" t="str">
        <f t="shared" si="106"/>
        <v>$84,740 ▼</v>
      </c>
      <c r="K211" s="33"/>
      <c r="L211" s="2">
        <v>66203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127">
        <f>SUM(L211:R211)</f>
        <v>66203</v>
      </c>
      <c r="T211" s="89" t="str">
        <f t="shared" si="107"/>
        <v>Victor Valley Community College District</v>
      </c>
      <c r="U211" s="87" t="str">
        <f t="shared" si="107"/>
        <v>382_Victor Valley Community College District</v>
      </c>
      <c r="V211" s="87" t="str">
        <f t="shared" ca="1" si="107"/>
        <v>66-Victor-Valley_160822182956</v>
      </c>
      <c r="W211" s="87" t="str">
        <f t="shared" ca="1" si="107"/>
        <v>VVAERC aebg_consortiumexpenditures_160722 8_8_2016.xlsm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66 Victor Valley</v>
      </c>
      <c r="B212" s="147" t="s">
        <v>24</v>
      </c>
      <c r="C212" s="148"/>
      <c r="D212" s="2">
        <v>0</v>
      </c>
      <c r="E212" s="1">
        <v>97043</v>
      </c>
      <c r="F212" s="126">
        <f>SUM(D212:E212)</f>
        <v>97043</v>
      </c>
      <c r="G212" s="2">
        <v>0</v>
      </c>
      <c r="H212" s="2">
        <v>12303</v>
      </c>
      <c r="I212" s="126">
        <f>SUM(G212:H212)</f>
        <v>12303</v>
      </c>
      <c r="J212" s="114" t="str">
        <f t="shared" si="106"/>
        <v>$84,740 ▼</v>
      </c>
      <c r="K212" s="33"/>
      <c r="L212" s="2">
        <v>66203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127">
        <f>SUM(L212:R212)</f>
        <v>66203</v>
      </c>
      <c r="T212" s="89" t="str">
        <f t="shared" si="107"/>
        <v>Victor Valley Community College District</v>
      </c>
      <c r="U212" s="87" t="str">
        <f t="shared" si="107"/>
        <v>382_Victor Valley Community College District</v>
      </c>
      <c r="V212" s="87" t="str">
        <f t="shared" ca="1" si="107"/>
        <v>66-Victor-Valley_160822182956</v>
      </c>
      <c r="W212" s="87" t="str">
        <f t="shared" ca="1" si="107"/>
        <v>VVAERC aebg_consortiumexpenditures_160722 8_8_2016.xlsm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66 Victor Valley</v>
      </c>
      <c r="B213" s="158" t="s">
        <v>25</v>
      </c>
      <c r="C213" s="159"/>
      <c r="D213" s="3">
        <v>0</v>
      </c>
      <c r="E213" s="1">
        <v>97043</v>
      </c>
      <c r="F213" s="128">
        <f>SUM(D213:E213)</f>
        <v>97043</v>
      </c>
      <c r="G213" s="3">
        <v>0</v>
      </c>
      <c r="H213" s="4">
        <v>12303</v>
      </c>
      <c r="I213" s="128">
        <f>SUM(G213:H213)</f>
        <v>12303</v>
      </c>
      <c r="J213" s="115" t="str">
        <f t="shared" si="106"/>
        <v>$84,740 ▼</v>
      </c>
      <c r="K213" s="33"/>
      <c r="L213" s="4">
        <v>66203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129">
        <f>SUM(L213:R213)</f>
        <v>66203</v>
      </c>
      <c r="T213" s="89" t="str">
        <f t="shared" si="107"/>
        <v>Victor Valley Community College District</v>
      </c>
      <c r="U213" s="87" t="str">
        <f t="shared" si="107"/>
        <v>382_Victor Valley Community College District</v>
      </c>
      <c r="V213" s="87" t="str">
        <f t="shared" ca="1" si="107"/>
        <v>66-Victor-Valley_160822182956</v>
      </c>
      <c r="W213" s="87" t="str">
        <f t="shared" ca="1" si="107"/>
        <v>VVAERC aebg_consortiumexpenditures_160722 8_8_2016.xlsm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66" t="s">
        <v>11</v>
      </c>
      <c r="C214" s="167"/>
      <c r="D214" s="130">
        <f>SUM(D209:D213)</f>
        <v>0</v>
      </c>
      <c r="E214" s="130">
        <f>SUM(E209:E213)</f>
        <v>1420428</v>
      </c>
      <c r="F214" s="131">
        <f>SUM(F207:F213)</f>
        <v>1420428</v>
      </c>
      <c r="G214" s="130">
        <f>SUM(G207:G213)</f>
        <v>0</v>
      </c>
      <c r="H214" s="130">
        <f>SUM(H207:H213)</f>
        <v>1020277</v>
      </c>
      <c r="I214" s="131">
        <f>SUM(I207:I213)</f>
        <v>1020277</v>
      </c>
      <c r="J214" s="114" t="str">
        <f t="shared" si="106"/>
        <v>$400,151 ▼</v>
      </c>
      <c r="K214" s="29"/>
      <c r="L214" s="130">
        <f>SUM(L209:L213)</f>
        <v>331018</v>
      </c>
      <c r="M214" s="130">
        <f t="shared" ref="M214:R214" si="108">SUM(M209:M213)</f>
        <v>0</v>
      </c>
      <c r="N214" s="130">
        <f t="shared" si="108"/>
        <v>429851</v>
      </c>
      <c r="O214" s="130">
        <f t="shared" si="108"/>
        <v>216838</v>
      </c>
      <c r="P214" s="130">
        <f t="shared" si="108"/>
        <v>0</v>
      </c>
      <c r="Q214" s="130">
        <f t="shared" si="108"/>
        <v>1217892</v>
      </c>
      <c r="R214" s="130">
        <f t="shared" si="108"/>
        <v>0</v>
      </c>
      <c r="S214" s="130">
        <f>SUM(S209:S213)</f>
        <v>2195599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33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3">
      <c r="A216" s="33"/>
      <c r="B216" s="145" t="s">
        <v>26</v>
      </c>
      <c r="C216" s="146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32"/>
      <c r="L216" s="125"/>
      <c r="M216" s="125"/>
      <c r="N216" s="125"/>
      <c r="O216" s="125"/>
      <c r="P216" s="125"/>
      <c r="Q216" s="125"/>
      <c r="R216" s="125"/>
      <c r="S216" s="125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66 Victor Valley</v>
      </c>
      <c r="B217" s="172" t="s">
        <v>27</v>
      </c>
      <c r="C217" s="173"/>
      <c r="D217" s="1">
        <v>0</v>
      </c>
      <c r="E217" s="1">
        <v>57871</v>
      </c>
      <c r="F217" s="126">
        <f t="shared" ref="F217:F224" si="109">SUM(D217:E217)</f>
        <v>57871</v>
      </c>
      <c r="G217" s="1">
        <v>0</v>
      </c>
      <c r="H217" s="1">
        <v>16020</v>
      </c>
      <c r="I217" s="126">
        <f t="shared" ref="I217:I224" si="110">SUM(G217:H217)</f>
        <v>16020</v>
      </c>
      <c r="J217" s="114" t="str">
        <f>IF(F217-I217=0,0,IF(F217-I217&gt;0,TEXT(ABS(F217-I217),"$#,###")&amp;" ▼",TEXT(ABS(F217-I217),"$#,###")&amp;" ▲"))</f>
        <v>$41,851 ▼</v>
      </c>
      <c r="K217" s="33"/>
      <c r="L217" s="133"/>
      <c r="M217" s="133"/>
      <c r="N217" s="133"/>
      <c r="O217" s="133"/>
      <c r="P217" s="133"/>
      <c r="Q217" s="133"/>
      <c r="R217" s="133"/>
      <c r="S217" s="134"/>
      <c r="T217" s="89" t="str">
        <f>T213</f>
        <v>Victor Valley Community College District</v>
      </c>
      <c r="U217" s="87" t="str">
        <f>U213</f>
        <v>382_Victor Valley Community College District</v>
      </c>
      <c r="V217" s="87" t="str">
        <f ca="1">V213</f>
        <v>66-Victor-Valley_160822182956</v>
      </c>
      <c r="W217" s="87" t="str">
        <f ca="1">W213</f>
        <v>VVAERC aebg_consortiumexpenditures_160722 8_8_2016.xlsm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66 Victor Valley</v>
      </c>
      <c r="B218" s="147" t="s">
        <v>28</v>
      </c>
      <c r="C218" s="148"/>
      <c r="D218" s="2">
        <v>0</v>
      </c>
      <c r="E218" s="2">
        <v>88773</v>
      </c>
      <c r="F218" s="126">
        <f t="shared" si="109"/>
        <v>88773</v>
      </c>
      <c r="G218" s="2">
        <v>0</v>
      </c>
      <c r="H218" s="2">
        <v>41782</v>
      </c>
      <c r="I218" s="126">
        <f t="shared" si="110"/>
        <v>41782</v>
      </c>
      <c r="J218" s="114" t="str">
        <f t="shared" ref="J218:J224" si="111">IF(F218-I218=0,0,IF(F218-I218&gt;0,TEXT(ABS(F218-I218),"$#,###")&amp;" ▼",TEXT(ABS(F218-I218),"$#,###")&amp;" ▲"))</f>
        <v>$46,991 ▼</v>
      </c>
      <c r="K218" s="33"/>
      <c r="L218" s="133"/>
      <c r="M218" s="133"/>
      <c r="N218" s="133"/>
      <c r="O218" s="133"/>
      <c r="P218" s="133"/>
      <c r="Q218" s="133"/>
      <c r="R218" s="133"/>
      <c r="S218" s="134"/>
      <c r="T218" s="89" t="str">
        <f t="shared" ref="T218:W224" si="112">T217</f>
        <v>Victor Valley Community College District</v>
      </c>
      <c r="U218" s="87" t="str">
        <f t="shared" si="112"/>
        <v>382_Victor Valley Community College District</v>
      </c>
      <c r="V218" s="87" t="str">
        <f t="shared" ca="1" si="112"/>
        <v>66-Victor-Valley_160822182956</v>
      </c>
      <c r="W218" s="87" t="str">
        <f t="shared" ca="1" si="112"/>
        <v>VVAERC aebg_consortiumexpenditures_160722 8_8_2016.xlsm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13">A218</f>
        <v>66 Victor Valley</v>
      </c>
      <c r="B219" s="147" t="s">
        <v>29</v>
      </c>
      <c r="C219" s="148"/>
      <c r="D219" s="2">
        <v>0</v>
      </c>
      <c r="E219" s="2">
        <v>46948</v>
      </c>
      <c r="F219" s="126">
        <f t="shared" si="109"/>
        <v>46948</v>
      </c>
      <c r="G219" s="2">
        <v>0</v>
      </c>
      <c r="H219" s="2">
        <v>22420</v>
      </c>
      <c r="I219" s="126">
        <f t="shared" si="110"/>
        <v>22420</v>
      </c>
      <c r="J219" s="114" t="str">
        <f t="shared" si="111"/>
        <v>$24,528 ▼</v>
      </c>
      <c r="K219" s="33"/>
      <c r="L219" s="133"/>
      <c r="M219" s="133"/>
      <c r="N219" s="133"/>
      <c r="O219" s="133"/>
      <c r="P219" s="133"/>
      <c r="Q219" s="133"/>
      <c r="R219" s="133"/>
      <c r="S219" s="134"/>
      <c r="T219" s="89" t="str">
        <f t="shared" si="112"/>
        <v>Victor Valley Community College District</v>
      </c>
      <c r="U219" s="87" t="str">
        <f t="shared" si="112"/>
        <v>382_Victor Valley Community College District</v>
      </c>
      <c r="V219" s="87" t="str">
        <f t="shared" ca="1" si="112"/>
        <v>66-Victor-Valley_160822182956</v>
      </c>
      <c r="W219" s="87" t="str">
        <f t="shared" ca="1" si="112"/>
        <v>VVAERC aebg_consortiumexpenditures_160722 8_8_2016.xlsm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13"/>
        <v>66 Victor Valley</v>
      </c>
      <c r="B220" s="147" t="s">
        <v>30</v>
      </c>
      <c r="C220" s="148"/>
      <c r="D220" s="1">
        <v>0</v>
      </c>
      <c r="E220" s="1">
        <v>114146</v>
      </c>
      <c r="F220" s="126">
        <f t="shared" si="109"/>
        <v>114146</v>
      </c>
      <c r="G220" s="2">
        <v>0</v>
      </c>
      <c r="H220" s="2">
        <v>1358</v>
      </c>
      <c r="I220" s="126">
        <f t="shared" si="110"/>
        <v>1358</v>
      </c>
      <c r="J220" s="114" t="str">
        <f t="shared" si="111"/>
        <v>$112,788 ▼</v>
      </c>
      <c r="K220" s="47"/>
      <c r="L220" s="133"/>
      <c r="M220" s="133"/>
      <c r="N220" s="133"/>
      <c r="O220" s="133"/>
      <c r="P220" s="133"/>
      <c r="Q220" s="133"/>
      <c r="R220" s="133"/>
      <c r="S220" s="134"/>
      <c r="T220" s="89" t="str">
        <f t="shared" si="112"/>
        <v>Victor Valley Community College District</v>
      </c>
      <c r="U220" s="87" t="str">
        <f t="shared" si="112"/>
        <v>382_Victor Valley Community College District</v>
      </c>
      <c r="V220" s="87" t="str">
        <f t="shared" ca="1" si="112"/>
        <v>66-Victor-Valley_160822182956</v>
      </c>
      <c r="W220" s="87" t="str">
        <f t="shared" ca="1" si="112"/>
        <v>VVAERC aebg_consortiumexpenditures_160722 8_8_2016.xlsm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13"/>
        <v>66 Victor Valley</v>
      </c>
      <c r="B221" s="147" t="s">
        <v>31</v>
      </c>
      <c r="C221" s="148"/>
      <c r="D221" s="2">
        <v>0</v>
      </c>
      <c r="E221" s="2">
        <v>1032254</v>
      </c>
      <c r="F221" s="126">
        <f t="shared" si="109"/>
        <v>1032254</v>
      </c>
      <c r="G221" s="2">
        <v>0</v>
      </c>
      <c r="H221" s="2">
        <v>934156</v>
      </c>
      <c r="I221" s="126">
        <f t="shared" si="110"/>
        <v>934156</v>
      </c>
      <c r="J221" s="114" t="str">
        <f t="shared" si="111"/>
        <v>$98,098 ▼</v>
      </c>
      <c r="K221" s="33"/>
      <c r="L221" s="133"/>
      <c r="M221" s="133"/>
      <c r="N221" s="133"/>
      <c r="O221" s="133"/>
      <c r="P221" s="133"/>
      <c r="Q221" s="133"/>
      <c r="R221" s="133"/>
      <c r="S221" s="134"/>
      <c r="T221" s="89" t="str">
        <f t="shared" si="112"/>
        <v>Victor Valley Community College District</v>
      </c>
      <c r="U221" s="87" t="str">
        <f t="shared" si="112"/>
        <v>382_Victor Valley Community College District</v>
      </c>
      <c r="V221" s="87" t="str">
        <f t="shared" ca="1" si="112"/>
        <v>66-Victor-Valley_160822182956</v>
      </c>
      <c r="W221" s="87" t="str">
        <f t="shared" ca="1" si="112"/>
        <v>VVAERC aebg_consortiumexpenditures_160722 8_8_2016.xlsm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13"/>
        <v>66 Victor Valley</v>
      </c>
      <c r="B222" s="147" t="s">
        <v>32</v>
      </c>
      <c r="C222" s="148"/>
      <c r="D222" s="2">
        <v>0</v>
      </c>
      <c r="E222" s="2">
        <v>12933</v>
      </c>
      <c r="F222" s="126">
        <f t="shared" si="109"/>
        <v>12933</v>
      </c>
      <c r="G222" s="2">
        <v>0</v>
      </c>
      <c r="H222" s="2">
        <v>0</v>
      </c>
      <c r="I222" s="126">
        <f t="shared" si="110"/>
        <v>0</v>
      </c>
      <c r="J222" s="114" t="str">
        <f t="shared" si="111"/>
        <v>$12,933 ▼</v>
      </c>
      <c r="K222" s="33"/>
      <c r="L222" s="133"/>
      <c r="M222" s="133"/>
      <c r="N222" s="133"/>
      <c r="O222" s="133"/>
      <c r="P222" s="133"/>
      <c r="Q222" s="133"/>
      <c r="R222" s="5"/>
      <c r="S222" s="5"/>
      <c r="T222" s="89" t="str">
        <f t="shared" si="112"/>
        <v>Victor Valley Community College District</v>
      </c>
      <c r="U222" s="87" t="str">
        <f t="shared" si="112"/>
        <v>382_Victor Valley Community College District</v>
      </c>
      <c r="V222" s="87" t="str">
        <f t="shared" ca="1" si="112"/>
        <v>66-Victor-Valley_160822182956</v>
      </c>
      <c r="W222" s="87" t="str">
        <f t="shared" ca="1" si="112"/>
        <v>VVAERC aebg_consortiumexpenditures_160722 8_8_2016.xlsm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13"/>
        <v>66 Victor Valley</v>
      </c>
      <c r="B223" s="147" t="s">
        <v>33</v>
      </c>
      <c r="C223" s="148"/>
      <c r="D223" s="2">
        <v>0</v>
      </c>
      <c r="E223" s="2"/>
      <c r="F223" s="126">
        <f t="shared" si="109"/>
        <v>0</v>
      </c>
      <c r="G223" s="2">
        <v>0</v>
      </c>
      <c r="H223" s="2">
        <v>0</v>
      </c>
      <c r="I223" s="126">
        <f t="shared" si="110"/>
        <v>0</v>
      </c>
      <c r="J223" s="114">
        <f t="shared" si="111"/>
        <v>0</v>
      </c>
      <c r="K223" s="33"/>
      <c r="L223" s="133"/>
      <c r="M223" s="133"/>
      <c r="N223" s="133"/>
      <c r="O223" s="133"/>
      <c r="P223" s="133"/>
      <c r="Q223" s="133"/>
      <c r="R223" s="135"/>
      <c r="S223" s="111" t="s">
        <v>37</v>
      </c>
      <c r="T223" s="89" t="str">
        <f t="shared" si="112"/>
        <v>Victor Valley Community College District</v>
      </c>
      <c r="U223" s="87" t="str">
        <f t="shared" si="112"/>
        <v>382_Victor Valley Community College District</v>
      </c>
      <c r="V223" s="87" t="str">
        <f t="shared" ca="1" si="112"/>
        <v>66-Victor-Valley_160822182956</v>
      </c>
      <c r="W223" s="87" t="str">
        <f t="shared" ca="1" si="112"/>
        <v>VVAERC aebg_consortiumexpenditures_160722 8_8_2016.xlsm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13"/>
        <v>66 Victor Valley</v>
      </c>
      <c r="B224" s="158" t="s">
        <v>1070</v>
      </c>
      <c r="C224" s="159"/>
      <c r="D224" s="3">
        <v>0</v>
      </c>
      <c r="E224" s="4">
        <v>67503</v>
      </c>
      <c r="F224" s="128">
        <f t="shared" si="109"/>
        <v>67503</v>
      </c>
      <c r="G224" s="3">
        <v>0</v>
      </c>
      <c r="H224" s="4">
        <v>4541</v>
      </c>
      <c r="I224" s="128">
        <f t="shared" si="110"/>
        <v>4541</v>
      </c>
      <c r="J224" s="115" t="str">
        <f t="shared" si="111"/>
        <v>$62,962 ▼</v>
      </c>
      <c r="K224" s="29"/>
      <c r="L224" s="133"/>
      <c r="M224" s="133"/>
      <c r="N224" s="133"/>
      <c r="O224" s="133"/>
      <c r="P224" s="133"/>
      <c r="Q224" s="133"/>
      <c r="R224" s="136"/>
      <c r="S224" s="112" t="s">
        <v>1066</v>
      </c>
      <c r="T224" s="89" t="str">
        <f t="shared" si="112"/>
        <v>Victor Valley Community College District</v>
      </c>
      <c r="U224" s="87" t="str">
        <f t="shared" si="112"/>
        <v>382_Victor Valley Community College District</v>
      </c>
      <c r="V224" s="87" t="str">
        <f t="shared" ca="1" si="112"/>
        <v>66-Victor-Valley_160822182956</v>
      </c>
      <c r="W224" s="87" t="str">
        <f t="shared" ca="1" si="112"/>
        <v>VVAERC aebg_consortiumexpenditures_160722 8_8_2016.xlsm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14">SUM(D217:D224)</f>
        <v>0</v>
      </c>
      <c r="E225" s="96">
        <f t="shared" si="114"/>
        <v>1420428</v>
      </c>
      <c r="F225" s="102">
        <f t="shared" si="114"/>
        <v>1420428</v>
      </c>
      <c r="G225" s="96">
        <f t="shared" si="114"/>
        <v>0</v>
      </c>
      <c r="H225" s="96">
        <f t="shared" si="114"/>
        <v>1020277</v>
      </c>
      <c r="I225" s="102">
        <f t="shared" si="114"/>
        <v>1020277</v>
      </c>
      <c r="J225" s="114" t="str">
        <f t="shared" ref="J225" si="115">IF(F225-I225=0,0,IF(F225-I225&gt;0,TEXT(ABS(F225-I225),"$#,###")&amp;" ▼",TEXT(ABS(F225-I225),"$#,###")&amp;" ▲"))</f>
        <v>$400,151 ▼</v>
      </c>
      <c r="K225" s="30"/>
      <c r="L225" s="162"/>
      <c r="M225" s="162"/>
      <c r="N225" s="162"/>
      <c r="O225" s="162"/>
      <c r="P225" s="162"/>
      <c r="Q225" s="162"/>
      <c r="R225" s="162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>Victor Valley Union High School District</v>
      </c>
      <c r="C229" s="21"/>
      <c r="D229" s="103"/>
      <c r="E229" s="103"/>
      <c r="F229" s="103"/>
      <c r="G229" s="18"/>
      <c r="M229" s="24"/>
      <c r="N229" s="24"/>
      <c r="O229" s="170" t="s">
        <v>56</v>
      </c>
      <c r="P229" s="170"/>
      <c r="Q229" s="108">
        <f>R229</f>
        <v>383255</v>
      </c>
      <c r="R229" s="108">
        <f>IFERROR(INDEX(Sheet1!H:H,MATCH(U237,Sheet1!E:E,0)),"")</f>
        <v>383255</v>
      </c>
      <c r="S229" s="108">
        <f>IFERROR(INDEX(Sheet1!J:J,MATCH(U237,Sheet1!E:E,0)),"")</f>
        <v>418872</v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71" t="s">
        <v>2</v>
      </c>
      <c r="P230" s="171"/>
      <c r="Q230" s="109" t="str">
        <f>IF(Q229=F244," - ",IF(Q229-F244&gt;0,TEXT(Q229-F244,"$#,###")&amp;" ▼",TEXT(ABS(Q229-F244),"$#,###")&amp;" ▲"))</f>
        <v xml:space="preserve"> - </v>
      </c>
      <c r="R230" s="109" t="str">
        <f>IF(I244=R229," - ",IF(R229-I244&gt;0,TEXT(R229-I244,"$#,###")&amp;" ▼",TEXT(ABS(R229-I244),"$#,###")&amp;" ▲"))</f>
        <v>$273,248 ▼</v>
      </c>
      <c r="S230" s="109" t="str">
        <f>IF(L244=S229," - ",IF(S229-L244&gt;0,TEXT(S229-L244,"$#,###")&amp;" ▼",TEXT(ABS(S229-L244),"$#,###")&amp;" ▲"))</f>
        <v xml:space="preserve"> - 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64" t="str">
        <f>IF(ISNA(Sheet1!B231),"Please select from the list of member agencies affiliated with the selected Consortium","")</f>
        <v/>
      </c>
      <c r="D231" s="164"/>
      <c r="E231" s="164"/>
      <c r="F231" s="164"/>
      <c r="G231" s="164"/>
      <c r="H231" s="31"/>
      <c r="I231" s="31"/>
      <c r="J231" s="31"/>
      <c r="K231" s="31"/>
      <c r="L231" s="13"/>
      <c r="M231" s="24"/>
      <c r="N231" s="24"/>
      <c r="O231" s="171" t="s">
        <v>12</v>
      </c>
      <c r="P231" s="171"/>
      <c r="Q231" s="109" t="str">
        <f>IF(F252=Q229," - ",IF(Q229-F252&gt;0,TEXT(Q229-F252,"$#,###")&amp;" ▼",TEXT(ABS(Q229-F252),"$#,###")&amp;" ▲"))</f>
        <v xml:space="preserve"> - </v>
      </c>
      <c r="R231" s="109" t="str">
        <f>IF(I252=R229," - ",IF(R229-I252&gt;0,TEXT(R229-I252,"$#,###")&amp;" ▼",TEXT(ABS(R229-I252),"$#,###")&amp;" ▲"))</f>
        <v>$273,248 ▼</v>
      </c>
      <c r="S231" s="109" t="str">
        <f>IF(L252=S229," - ",IF(S229-L252&gt;0,TEXT(S229-L252,"$#,###")&amp;" ▼",TEXT(ABS(S229-L252),"$#,###")&amp;" ▲"))</f>
        <v xml:space="preserve"> - 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69" t="s">
        <v>1052</v>
      </c>
      <c r="P232" s="169"/>
      <c r="Q232" s="110" t="str">
        <f>IF(F263=Q229," - ",IF(Q229-F263&gt;0,TEXT(Q229-F263,"$#,###")&amp;" ▼",TEXT(ABS(Q229-F263),"$#,###")&amp;" ▲"))</f>
        <v xml:space="preserve"> - </v>
      </c>
      <c r="R232" s="110" t="str">
        <f>IF(I263=R229," - ",IF(R229-I263&gt;0,TEXT(R229-I263,"$#,###")&amp;" ▼",TEXT(ABS(R229-I263),"$#,###")&amp;" ▲"))</f>
        <v>$273,248 ▼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49" t="s">
        <v>60</v>
      </c>
      <c r="E234" s="150"/>
      <c r="F234" s="150"/>
      <c r="G234" s="150"/>
      <c r="H234" s="150"/>
      <c r="I234" s="150"/>
      <c r="J234" s="151"/>
      <c r="K234" s="27"/>
      <c r="L234" s="139" t="s">
        <v>67</v>
      </c>
      <c r="M234" s="140"/>
      <c r="N234" s="140"/>
      <c r="O234" s="140"/>
      <c r="P234" s="140"/>
      <c r="Q234" s="140"/>
      <c r="R234" s="140"/>
      <c r="S234" s="141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52" t="s">
        <v>1053</v>
      </c>
      <c r="E235" s="152"/>
      <c r="F235" s="152"/>
      <c r="G235" s="152" t="s">
        <v>1054</v>
      </c>
      <c r="H235" s="152"/>
      <c r="I235" s="152"/>
      <c r="J235" s="153" t="s">
        <v>1055</v>
      </c>
      <c r="K235" s="28"/>
      <c r="L235" s="142"/>
      <c r="M235" s="143"/>
      <c r="N235" s="143"/>
      <c r="O235" s="143"/>
      <c r="P235" s="143"/>
      <c r="Q235" s="143"/>
      <c r="R235" s="143"/>
      <c r="S235" s="144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5" t="s">
        <v>2</v>
      </c>
      <c r="C236" s="146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54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16">$B$4</f>
        <v>66 Victor Valley</v>
      </c>
      <c r="B237" s="172" t="s">
        <v>1</v>
      </c>
      <c r="C237" s="173"/>
      <c r="D237" s="1">
        <v>114433</v>
      </c>
      <c r="E237" s="1">
        <v>196307</v>
      </c>
      <c r="F237" s="126">
        <f t="shared" ref="F237:F243" si="117">SUM(D237:E237)</f>
        <v>310740</v>
      </c>
      <c r="G237" s="1">
        <v>11500</v>
      </c>
      <c r="H237" s="1">
        <v>46682</v>
      </c>
      <c r="I237" s="126">
        <f t="shared" ref="I237:I243" si="118">SUM(G237:H237)</f>
        <v>58182</v>
      </c>
      <c r="J237" s="114" t="str">
        <f>IF(F237-I237=0,0,IF(F237-I237&gt;0,TEXT(ABS(F237-I237),"$#,###")&amp;" ▼",TEXT(ABS(F237-I237),"$#,###")&amp;" ▲"))</f>
        <v>$252,558 ▼</v>
      </c>
      <c r="K237" s="33"/>
      <c r="L237" s="1">
        <v>293210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27">
        <f t="shared" ref="S237:S243" si="119">SUM(L237:R237)</f>
        <v>293210</v>
      </c>
      <c r="T237" s="85" t="str">
        <f>B229</f>
        <v>Victor Valley Union High School District</v>
      </c>
      <c r="U237" s="86" t="str">
        <f>INDEX(Sheet1!E:E,MATCH($B$4&amp;B229,Sheet1!D:D,0))</f>
        <v>136_Victor Valley Union High School District</v>
      </c>
      <c r="V237" s="87" t="str">
        <f ca="1">Sheet1!$B$8</f>
        <v>66-Victor-Valley_160822182956</v>
      </c>
      <c r="W237" s="87" t="str">
        <f ca="1">Sheet1!$B$10</f>
        <v>VVAERC aebg_consortiumexpenditures_160722 8_8_2016.xlsm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16"/>
        <v>66 Victor Valley</v>
      </c>
      <c r="B238" s="147" t="s">
        <v>5</v>
      </c>
      <c r="C238" s="148"/>
      <c r="D238" s="2">
        <v>0</v>
      </c>
      <c r="E238" s="2">
        <v>0</v>
      </c>
      <c r="F238" s="126">
        <f t="shared" si="117"/>
        <v>0</v>
      </c>
      <c r="G238" s="2">
        <v>3356</v>
      </c>
      <c r="H238" s="2">
        <v>21000</v>
      </c>
      <c r="I238" s="126">
        <f t="shared" si="118"/>
        <v>24356</v>
      </c>
      <c r="J238" s="114" t="str">
        <f t="shared" ref="J238:J243" si="120">IF(F238-I238=0,0,IF(F238-I238&gt;0,TEXT(ABS(F238-I238),"$#,###")&amp;" ▼",TEXT(ABS(F238-I238),"$#,###")&amp;" ▲"))</f>
        <v>$24,356 ▲</v>
      </c>
      <c r="K238" s="33"/>
      <c r="L238" s="1">
        <v>62449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127">
        <f t="shared" si="119"/>
        <v>62449</v>
      </c>
      <c r="T238" s="89" t="str">
        <f t="shared" ref="T238:U243" si="121">T237</f>
        <v>Victor Valley Union High School District</v>
      </c>
      <c r="U238" s="87" t="str">
        <f t="shared" si="121"/>
        <v>136_Victor Valley Union High School District</v>
      </c>
      <c r="V238" s="87" t="str">
        <f ca="1">Sheet1!$B$8</f>
        <v>66-Victor-Valley_160822182956</v>
      </c>
      <c r="W238" s="87" t="str">
        <f ca="1">Sheet1!$B$10</f>
        <v>VVAERC aebg_consortiumexpenditures_160722 8_8_2016.xlsm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16"/>
        <v>66 Victor Valley</v>
      </c>
      <c r="B239" s="147" t="s">
        <v>6</v>
      </c>
      <c r="C239" s="148"/>
      <c r="D239" s="2">
        <v>0</v>
      </c>
      <c r="E239" s="2">
        <v>0</v>
      </c>
      <c r="F239" s="126">
        <f t="shared" si="117"/>
        <v>0</v>
      </c>
      <c r="G239" s="2">
        <v>0</v>
      </c>
      <c r="H239" s="2">
        <v>0</v>
      </c>
      <c r="I239" s="126">
        <f t="shared" si="118"/>
        <v>0</v>
      </c>
      <c r="J239" s="114">
        <f t="shared" si="120"/>
        <v>0</v>
      </c>
      <c r="K239" s="33"/>
      <c r="L239" s="1">
        <v>3500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127">
        <f t="shared" si="119"/>
        <v>3500</v>
      </c>
      <c r="T239" s="89" t="str">
        <f t="shared" si="121"/>
        <v>Victor Valley Union High School District</v>
      </c>
      <c r="U239" s="87" t="str">
        <f t="shared" si="121"/>
        <v>136_Victor Valley Union High School District</v>
      </c>
      <c r="V239" s="87" t="str">
        <f ca="1">Sheet1!$B$8</f>
        <v>66-Victor-Valley_160822182956</v>
      </c>
      <c r="W239" s="87" t="str">
        <f ca="1">Sheet1!$B$10</f>
        <v>VVAERC aebg_consortiumexpenditures_160722 8_8_2016.xlsm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16"/>
        <v>66 Victor Valley</v>
      </c>
      <c r="B240" s="147" t="s">
        <v>7</v>
      </c>
      <c r="C240" s="148"/>
      <c r="D240" s="2">
        <v>0</v>
      </c>
      <c r="E240" s="2">
        <v>0</v>
      </c>
      <c r="F240" s="126">
        <f t="shared" si="117"/>
        <v>0</v>
      </c>
      <c r="G240" s="2">
        <v>0</v>
      </c>
      <c r="H240" s="2">
        <v>0</v>
      </c>
      <c r="I240" s="126">
        <f t="shared" si="118"/>
        <v>0</v>
      </c>
      <c r="J240" s="114">
        <f t="shared" si="120"/>
        <v>0</v>
      </c>
      <c r="K240" s="47"/>
      <c r="L240" s="1">
        <v>9000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127">
        <f t="shared" si="119"/>
        <v>9000</v>
      </c>
      <c r="T240" s="89" t="str">
        <f t="shared" si="121"/>
        <v>Victor Valley Union High School District</v>
      </c>
      <c r="U240" s="87" t="str">
        <f t="shared" si="121"/>
        <v>136_Victor Valley Union High School District</v>
      </c>
      <c r="V240" s="87" t="str">
        <f ca="1">Sheet1!$B$8</f>
        <v>66-Victor-Valley_160822182956</v>
      </c>
      <c r="W240" s="87" t="str">
        <f ca="1">Sheet1!$B$10</f>
        <v>VVAERC aebg_consortiumexpenditures_160722 8_8_2016.xlsm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16"/>
        <v>66 Victor Valley</v>
      </c>
      <c r="B241" s="147" t="s">
        <v>8</v>
      </c>
      <c r="C241" s="148"/>
      <c r="D241" s="2">
        <v>0</v>
      </c>
      <c r="E241" s="2">
        <v>0</v>
      </c>
      <c r="F241" s="126">
        <f t="shared" si="117"/>
        <v>0</v>
      </c>
      <c r="G241" s="2">
        <v>0</v>
      </c>
      <c r="H241" s="2">
        <v>0</v>
      </c>
      <c r="I241" s="126">
        <f t="shared" si="118"/>
        <v>0</v>
      </c>
      <c r="J241" s="114">
        <f t="shared" si="120"/>
        <v>0</v>
      </c>
      <c r="K241" s="33"/>
      <c r="L241" s="1">
        <v>6500</v>
      </c>
      <c r="M241" s="2">
        <v>0</v>
      </c>
      <c r="N241" s="2">
        <v>0</v>
      </c>
      <c r="O241" s="2">
        <v>0</v>
      </c>
      <c r="P241" s="2">
        <v>1680</v>
      </c>
      <c r="Q241" s="2">
        <v>0</v>
      </c>
      <c r="R241" s="2">
        <v>0</v>
      </c>
      <c r="S241" s="127">
        <f t="shared" si="119"/>
        <v>8180</v>
      </c>
      <c r="T241" s="89" t="str">
        <f t="shared" si="121"/>
        <v>Victor Valley Union High School District</v>
      </c>
      <c r="U241" s="87" t="str">
        <f t="shared" si="121"/>
        <v>136_Victor Valley Union High School District</v>
      </c>
      <c r="V241" s="87" t="str">
        <f ca="1">Sheet1!$B$8</f>
        <v>66-Victor-Valley_160822182956</v>
      </c>
      <c r="W241" s="87" t="str">
        <f ca="1">Sheet1!$B$10</f>
        <v>VVAERC aebg_consortiumexpenditures_160722 8_8_2016.xlsm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16"/>
        <v>66 Victor Valley</v>
      </c>
      <c r="B242" s="147" t="s">
        <v>9</v>
      </c>
      <c r="C242" s="148"/>
      <c r="D242" s="2">
        <v>0</v>
      </c>
      <c r="E242" s="2">
        <v>0</v>
      </c>
      <c r="F242" s="126">
        <f t="shared" si="117"/>
        <v>0</v>
      </c>
      <c r="G242" s="2">
        <v>0</v>
      </c>
      <c r="H242" s="2">
        <v>0</v>
      </c>
      <c r="I242" s="126">
        <f t="shared" si="118"/>
        <v>0</v>
      </c>
      <c r="J242" s="114">
        <f t="shared" si="120"/>
        <v>0</v>
      </c>
      <c r="K242" s="33"/>
      <c r="L242" s="1">
        <v>3500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127">
        <f t="shared" si="119"/>
        <v>3500</v>
      </c>
      <c r="T242" s="89" t="str">
        <f t="shared" si="121"/>
        <v>Victor Valley Union High School District</v>
      </c>
      <c r="U242" s="87" t="str">
        <f t="shared" si="121"/>
        <v>136_Victor Valley Union High School District</v>
      </c>
      <c r="V242" s="87" t="str">
        <f ca="1">Sheet1!$B$8</f>
        <v>66-Victor-Valley_160822182956</v>
      </c>
      <c r="W242" s="87" t="str">
        <f ca="1">Sheet1!$B$10</f>
        <v>VVAERC aebg_consortiumexpenditures_160722 8_8_2016.xlsm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16"/>
        <v>66 Victor Valley</v>
      </c>
      <c r="B243" s="158" t="s">
        <v>10</v>
      </c>
      <c r="C243" s="159"/>
      <c r="D243" s="1">
        <v>23439</v>
      </c>
      <c r="E243" s="1">
        <v>49076</v>
      </c>
      <c r="F243" s="128">
        <f t="shared" si="117"/>
        <v>72515</v>
      </c>
      <c r="G243" s="3">
        <v>2377</v>
      </c>
      <c r="H243" s="4">
        <v>25092</v>
      </c>
      <c r="I243" s="128">
        <f t="shared" si="118"/>
        <v>27469</v>
      </c>
      <c r="J243" s="115" t="str">
        <f t="shared" si="120"/>
        <v>$45,046 ▼</v>
      </c>
      <c r="K243" s="33"/>
      <c r="L243" s="1">
        <v>40713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129">
        <f t="shared" si="119"/>
        <v>40713</v>
      </c>
      <c r="T243" s="89" t="str">
        <f t="shared" si="121"/>
        <v>Victor Valley Union High School District</v>
      </c>
      <c r="U243" s="87" t="str">
        <f t="shared" si="121"/>
        <v>136_Victor Valley Union High School District</v>
      </c>
      <c r="V243" s="87" t="str">
        <f ca="1">Sheet1!$B$8</f>
        <v>66-Victor-Valley_160822182956</v>
      </c>
      <c r="W243" s="87" t="str">
        <f ca="1">Sheet1!$B$10</f>
        <v>VVAERC aebg_consortiumexpenditures_160722 8_8_2016.xlsm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66" t="s">
        <v>11</v>
      </c>
      <c r="C244" s="167"/>
      <c r="D244" s="130">
        <f t="shared" ref="D244:I244" si="122">SUM(D237:D243)</f>
        <v>137872</v>
      </c>
      <c r="E244" s="130">
        <f t="shared" si="122"/>
        <v>245383</v>
      </c>
      <c r="F244" s="131">
        <f t="shared" si="122"/>
        <v>383255</v>
      </c>
      <c r="G244" s="130">
        <f t="shared" si="122"/>
        <v>17233</v>
      </c>
      <c r="H244" s="130">
        <f t="shared" si="122"/>
        <v>92774</v>
      </c>
      <c r="I244" s="131">
        <f t="shared" si="122"/>
        <v>110007</v>
      </c>
      <c r="J244" s="114" t="str">
        <f>IF(F244-I244=0,0,IF(F244-I244&gt;0,TEXT(ABS(F244-I244),"$#,###")&amp;" ▼",TEXT(ABS(F244-I244),"$#,###")&amp;" ▲"))</f>
        <v>$273,248 ▼</v>
      </c>
      <c r="K244" s="29"/>
      <c r="L244" s="130">
        <f t="shared" ref="L244:Q244" si="123">SUM(L237:L243)</f>
        <v>418872</v>
      </c>
      <c r="M244" s="130">
        <f t="shared" si="123"/>
        <v>0</v>
      </c>
      <c r="N244" s="130">
        <f t="shared" si="123"/>
        <v>0</v>
      </c>
      <c r="O244" s="130">
        <f t="shared" si="123"/>
        <v>0</v>
      </c>
      <c r="P244" s="130">
        <f t="shared" si="123"/>
        <v>1680</v>
      </c>
      <c r="Q244" s="130">
        <f t="shared" si="123"/>
        <v>0</v>
      </c>
      <c r="R244" s="130">
        <f>SUM(R237:R243)</f>
        <v>0</v>
      </c>
      <c r="S244" s="130">
        <f>SUM(S237:S243)</f>
        <v>420552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33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3">
      <c r="A246" s="33"/>
      <c r="B246" s="145" t="s">
        <v>12</v>
      </c>
      <c r="C246" s="146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32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1073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66 Victor Valley</v>
      </c>
      <c r="B247" s="172" t="s">
        <v>21</v>
      </c>
      <c r="C247" s="173"/>
      <c r="D247" s="1">
        <v>103404</v>
      </c>
      <c r="E247" s="1">
        <v>179436</v>
      </c>
      <c r="F247" s="126">
        <f>SUM(D247:E247)</f>
        <v>282840</v>
      </c>
      <c r="G247" s="1">
        <v>11733</v>
      </c>
      <c r="H247" s="1">
        <v>69580</v>
      </c>
      <c r="I247" s="126">
        <f>SUM(G247:H247)</f>
        <v>81313</v>
      </c>
      <c r="J247" s="114" t="str">
        <f t="shared" ref="J247:J252" si="124">IF(F247-I247=0,0,IF(F247-I247&gt;0,TEXT(ABS(F247-I247),"$#,###")&amp;" ▼",TEXT(ABS(F247-I247),"$#,###")&amp;" ▲"))</f>
        <v>$201,527 ▼</v>
      </c>
      <c r="K247" s="33"/>
      <c r="L247" s="1">
        <v>293210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32">
        <f>SUM(L247:R247)</f>
        <v>293210</v>
      </c>
      <c r="T247" s="89" t="str">
        <f>T243</f>
        <v>Victor Valley Union High School District</v>
      </c>
      <c r="U247" s="87" t="str">
        <f>U243</f>
        <v>136_Victor Valley Union High School District</v>
      </c>
      <c r="V247" s="87" t="str">
        <f ca="1">V243</f>
        <v>66-Victor-Valley_160822182956</v>
      </c>
      <c r="W247" s="87" t="str">
        <f ca="1">W243</f>
        <v>VVAERC aebg_consortiumexpenditures_160722 8_8_2016.xlsm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66 Victor Valley</v>
      </c>
      <c r="B248" s="147" t="s">
        <v>22</v>
      </c>
      <c r="C248" s="148"/>
      <c r="D248" s="1">
        <v>30968</v>
      </c>
      <c r="E248" s="1">
        <v>59813</v>
      </c>
      <c r="F248" s="126">
        <f>SUM(D248:E248)</f>
        <v>90781</v>
      </c>
      <c r="G248" s="2">
        <v>2000</v>
      </c>
      <c r="H248" s="2">
        <v>23194</v>
      </c>
      <c r="I248" s="126">
        <f>SUM(G248:H248)</f>
        <v>25194</v>
      </c>
      <c r="J248" s="114" t="str">
        <f t="shared" si="124"/>
        <v>$65,587 ▼</v>
      </c>
      <c r="K248" s="47"/>
      <c r="L248" s="1">
        <v>96759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127">
        <f>SUM(L248:R248)</f>
        <v>96759</v>
      </c>
      <c r="T248" s="89" t="str">
        <f t="shared" ref="T248:W251" si="125">T247</f>
        <v>Victor Valley Union High School District</v>
      </c>
      <c r="U248" s="87" t="str">
        <f t="shared" si="125"/>
        <v>136_Victor Valley Union High School District</v>
      </c>
      <c r="V248" s="87" t="str">
        <f t="shared" ca="1" si="125"/>
        <v>66-Victor-Valley_160822182956</v>
      </c>
      <c r="W248" s="87" t="str">
        <f t="shared" ca="1" si="125"/>
        <v>VVAERC aebg_consortiumexpenditures_160722 8_8_2016.xlsm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66 Victor Valley</v>
      </c>
      <c r="B249" s="147" t="s">
        <v>23</v>
      </c>
      <c r="C249" s="148"/>
      <c r="D249" s="2">
        <v>0</v>
      </c>
      <c r="E249" s="2">
        <v>0</v>
      </c>
      <c r="F249" s="126">
        <f>SUM(D249:E249)</f>
        <v>0</v>
      </c>
      <c r="G249" s="2">
        <v>0</v>
      </c>
      <c r="H249" s="2">
        <v>0</v>
      </c>
      <c r="I249" s="126">
        <f>SUM(G249:H249)</f>
        <v>0</v>
      </c>
      <c r="J249" s="114">
        <f t="shared" si="124"/>
        <v>0</v>
      </c>
      <c r="K249" s="33"/>
      <c r="L249" s="1">
        <v>9000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127">
        <f>SUM(L249:R249)</f>
        <v>9000</v>
      </c>
      <c r="T249" s="89" t="str">
        <f t="shared" si="125"/>
        <v>Victor Valley Union High School District</v>
      </c>
      <c r="U249" s="87" t="str">
        <f t="shared" si="125"/>
        <v>136_Victor Valley Union High School District</v>
      </c>
      <c r="V249" s="87" t="str">
        <f t="shared" ca="1" si="125"/>
        <v>66-Victor-Valley_160822182956</v>
      </c>
      <c r="W249" s="87" t="str">
        <f t="shared" ca="1" si="125"/>
        <v>VVAERC aebg_consortiumexpenditures_160722 8_8_2016.xlsm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66 Victor Valley</v>
      </c>
      <c r="B250" s="147" t="s">
        <v>24</v>
      </c>
      <c r="C250" s="148"/>
      <c r="D250" s="2">
        <v>3500</v>
      </c>
      <c r="E250" s="2">
        <v>6134</v>
      </c>
      <c r="F250" s="126">
        <f>SUM(D250:E250)</f>
        <v>9634</v>
      </c>
      <c r="G250" s="2">
        <v>3500</v>
      </c>
      <c r="H250" s="2"/>
      <c r="I250" s="126">
        <f>SUM(G250:H250)</f>
        <v>3500</v>
      </c>
      <c r="J250" s="114" t="str">
        <f t="shared" si="124"/>
        <v>$6,134 ▼</v>
      </c>
      <c r="K250" s="33"/>
      <c r="L250" s="1">
        <v>12268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127">
        <f>SUM(L250:R250)</f>
        <v>12268</v>
      </c>
      <c r="T250" s="89" t="str">
        <f t="shared" si="125"/>
        <v>Victor Valley Union High School District</v>
      </c>
      <c r="U250" s="87" t="str">
        <f t="shared" si="125"/>
        <v>136_Victor Valley Union High School District</v>
      </c>
      <c r="V250" s="87" t="str">
        <f t="shared" ca="1" si="125"/>
        <v>66-Victor-Valley_160822182956</v>
      </c>
      <c r="W250" s="87" t="str">
        <f t="shared" ca="1" si="125"/>
        <v>VVAERC aebg_consortiumexpenditures_160722 8_8_2016.xlsm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66 Victor Valley</v>
      </c>
      <c r="B251" s="158" t="s">
        <v>25</v>
      </c>
      <c r="C251" s="159"/>
      <c r="D251" s="3">
        <v>0</v>
      </c>
      <c r="E251" s="4">
        <v>0</v>
      </c>
      <c r="F251" s="128">
        <f>SUM(D251:E251)</f>
        <v>0</v>
      </c>
      <c r="G251" s="3">
        <v>0</v>
      </c>
      <c r="H251" s="4">
        <v>0</v>
      </c>
      <c r="I251" s="128">
        <f>SUM(G251:H251)</f>
        <v>0</v>
      </c>
      <c r="J251" s="115">
        <f t="shared" si="124"/>
        <v>0</v>
      </c>
      <c r="K251" s="33"/>
      <c r="L251" s="1">
        <v>7635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129">
        <f>SUM(L251:R251)</f>
        <v>7635</v>
      </c>
      <c r="T251" s="89" t="str">
        <f t="shared" si="125"/>
        <v>Victor Valley Union High School District</v>
      </c>
      <c r="U251" s="87" t="str">
        <f t="shared" si="125"/>
        <v>136_Victor Valley Union High School District</v>
      </c>
      <c r="V251" s="87" t="str">
        <f t="shared" ca="1" si="125"/>
        <v>66-Victor-Valley_160822182956</v>
      </c>
      <c r="W251" s="87" t="str">
        <f t="shared" ca="1" si="125"/>
        <v>VVAERC aebg_consortiumexpenditures_160722 8_8_2016.xlsm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66" t="s">
        <v>11</v>
      </c>
      <c r="C252" s="167"/>
      <c r="D252" s="130">
        <f>SUM(D247:D251)</f>
        <v>137872</v>
      </c>
      <c r="E252" s="130">
        <f>SUM(E247:E251)</f>
        <v>245383</v>
      </c>
      <c r="F252" s="131">
        <f>SUM(F245:F251)</f>
        <v>383255</v>
      </c>
      <c r="G252" s="130">
        <f>SUM(G245:G251)</f>
        <v>17233</v>
      </c>
      <c r="H252" s="130">
        <f>SUM(H245:H251)</f>
        <v>92774</v>
      </c>
      <c r="I252" s="131">
        <f>SUM(I245:I251)</f>
        <v>110007</v>
      </c>
      <c r="J252" s="114" t="str">
        <f t="shared" si="124"/>
        <v>$273,248 ▼</v>
      </c>
      <c r="K252" s="29"/>
      <c r="L252" s="130">
        <f t="shared" ref="L252:R252" si="126">SUM(L247:L251)</f>
        <v>418872</v>
      </c>
      <c r="M252" s="130">
        <f t="shared" si="126"/>
        <v>0</v>
      </c>
      <c r="N252" s="130">
        <f t="shared" si="126"/>
        <v>0</v>
      </c>
      <c r="O252" s="130">
        <f t="shared" si="126"/>
        <v>0</v>
      </c>
      <c r="P252" s="130">
        <f t="shared" si="126"/>
        <v>0</v>
      </c>
      <c r="Q252" s="130">
        <f t="shared" si="126"/>
        <v>0</v>
      </c>
      <c r="R252" s="130">
        <f t="shared" si="126"/>
        <v>0</v>
      </c>
      <c r="S252" s="130">
        <f>SUM(S247:S251)</f>
        <v>418872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33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3">
      <c r="A254" s="33"/>
      <c r="B254" s="145" t="s">
        <v>26</v>
      </c>
      <c r="C254" s="146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32"/>
      <c r="L254" s="124"/>
      <c r="M254" s="124"/>
      <c r="N254" s="124"/>
      <c r="O254" s="124"/>
      <c r="P254" s="124"/>
      <c r="Q254" s="124"/>
      <c r="R254" s="124"/>
      <c r="S254" s="124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66 Victor Valley</v>
      </c>
      <c r="B255" s="172" t="s">
        <v>27</v>
      </c>
      <c r="C255" s="173"/>
      <c r="D255" s="1">
        <v>14856</v>
      </c>
      <c r="E255" s="1">
        <v>88720</v>
      </c>
      <c r="F255" s="126">
        <f t="shared" ref="F255:F262" si="127">SUM(D255:E255)</f>
        <v>103576</v>
      </c>
      <c r="G255" s="1">
        <v>14856</v>
      </c>
      <c r="H255" s="1">
        <v>46681.77</v>
      </c>
      <c r="I255" s="126">
        <f t="shared" ref="I255:I262" si="128">SUM(G255:H255)</f>
        <v>61537.77</v>
      </c>
      <c r="J255" s="114" t="str">
        <f>IF(F255-I255=0,0,IF(F255-I255&gt;0,TEXT(ABS(F255-I255),"$#,###")&amp;" ▼",TEXT(ABS(F255-I255),"$#,###")&amp;" ▲"))</f>
        <v>$42,038 ▼</v>
      </c>
      <c r="K255" s="33"/>
      <c r="L255" s="133"/>
      <c r="M255" s="133"/>
      <c r="N255" s="133"/>
      <c r="O255" s="133"/>
      <c r="P255" s="133"/>
      <c r="Q255" s="133"/>
      <c r="R255" s="133"/>
      <c r="S255" s="134"/>
      <c r="T255" s="89" t="str">
        <f>T251</f>
        <v>Victor Valley Union High School District</v>
      </c>
      <c r="U255" s="87" t="str">
        <f>U251</f>
        <v>136_Victor Valley Union High School District</v>
      </c>
      <c r="V255" s="87" t="str">
        <f ca="1">V251</f>
        <v>66-Victor-Valley_160822182956</v>
      </c>
      <c r="W255" s="87" t="str">
        <f ca="1">W251</f>
        <v>VVAERC aebg_consortiumexpenditures_160722 8_8_2016.xlsm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66 Victor Valley</v>
      </c>
      <c r="B256" s="147" t="s">
        <v>28</v>
      </c>
      <c r="C256" s="148"/>
      <c r="D256" s="2">
        <v>0</v>
      </c>
      <c r="E256" s="2">
        <v>19734</v>
      </c>
      <c r="F256" s="126">
        <f t="shared" si="127"/>
        <v>19734</v>
      </c>
      <c r="G256" s="2">
        <v>0</v>
      </c>
      <c r="H256" s="2">
        <v>14635.91</v>
      </c>
      <c r="I256" s="126">
        <f t="shared" si="128"/>
        <v>14635.91</v>
      </c>
      <c r="J256" s="114" t="str">
        <f t="shared" ref="J256:J262" si="129">IF(F256-I256=0,0,IF(F256-I256&gt;0,TEXT(ABS(F256-I256),"$#,###")&amp;" ▼",TEXT(ABS(F256-I256),"$#,###")&amp;" ▲"))</f>
        <v>$5,098 ▼</v>
      </c>
      <c r="K256" s="33"/>
      <c r="L256" s="133"/>
      <c r="M256" s="133"/>
      <c r="N256" s="133"/>
      <c r="O256" s="133"/>
      <c r="P256" s="133"/>
      <c r="Q256" s="133"/>
      <c r="R256" s="133"/>
      <c r="S256" s="134"/>
      <c r="T256" s="89" t="str">
        <f t="shared" ref="T256:W262" si="130">T255</f>
        <v>Victor Valley Union High School District</v>
      </c>
      <c r="U256" s="87" t="str">
        <f t="shared" si="130"/>
        <v>136_Victor Valley Union High School District</v>
      </c>
      <c r="V256" s="87" t="str">
        <f t="shared" ca="1" si="130"/>
        <v>66-Victor-Valley_160822182956</v>
      </c>
      <c r="W256" s="87" t="str">
        <f t="shared" ca="1" si="130"/>
        <v>VVAERC aebg_consortiumexpenditures_160722 8_8_2016.xlsm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31">A256</f>
        <v>66 Victor Valley</v>
      </c>
      <c r="B257" s="147" t="s">
        <v>29</v>
      </c>
      <c r="C257" s="148"/>
      <c r="D257" s="2">
        <v>2379</v>
      </c>
      <c r="E257" s="2">
        <v>18158</v>
      </c>
      <c r="F257" s="126">
        <f t="shared" si="127"/>
        <v>20537</v>
      </c>
      <c r="G257" s="2">
        <v>2376.6799999999998</v>
      </c>
      <c r="H257" s="2">
        <v>16798.87</v>
      </c>
      <c r="I257" s="126">
        <f t="shared" si="128"/>
        <v>19175.55</v>
      </c>
      <c r="J257" s="114" t="str">
        <f t="shared" si="129"/>
        <v>$1,361 ▼</v>
      </c>
      <c r="K257" s="33"/>
      <c r="L257" s="133"/>
      <c r="M257" s="133"/>
      <c r="N257" s="133"/>
      <c r="O257" s="133"/>
      <c r="P257" s="133"/>
      <c r="Q257" s="133"/>
      <c r="R257" s="133"/>
      <c r="S257" s="134"/>
      <c r="T257" s="89" t="str">
        <f t="shared" si="130"/>
        <v>Victor Valley Union High School District</v>
      </c>
      <c r="U257" s="87" t="str">
        <f t="shared" si="130"/>
        <v>136_Victor Valley Union High School District</v>
      </c>
      <c r="V257" s="87" t="str">
        <f t="shared" ca="1" si="130"/>
        <v>66-Victor-Valley_160822182956</v>
      </c>
      <c r="W257" s="87" t="str">
        <f t="shared" ca="1" si="130"/>
        <v>VVAERC aebg_consortiumexpenditures_160722 8_8_2016.xlsm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31"/>
        <v>66 Victor Valley</v>
      </c>
      <c r="B258" s="147" t="s">
        <v>30</v>
      </c>
      <c r="C258" s="148"/>
      <c r="D258" s="1">
        <v>120637</v>
      </c>
      <c r="E258" s="1">
        <v>87388</v>
      </c>
      <c r="F258" s="126">
        <f t="shared" si="127"/>
        <v>208025</v>
      </c>
      <c r="G258" s="2">
        <v>0</v>
      </c>
      <c r="H258" s="2">
        <v>2116.41</v>
      </c>
      <c r="I258" s="126">
        <f t="shared" si="128"/>
        <v>2116.41</v>
      </c>
      <c r="J258" s="114" t="str">
        <f t="shared" si="129"/>
        <v>$205,909 ▼</v>
      </c>
      <c r="K258" s="47"/>
      <c r="L258" s="133"/>
      <c r="M258" s="133"/>
      <c r="N258" s="133"/>
      <c r="O258" s="133"/>
      <c r="P258" s="133"/>
      <c r="Q258" s="133"/>
      <c r="R258" s="133"/>
      <c r="S258" s="134"/>
      <c r="T258" s="89" t="str">
        <f t="shared" si="130"/>
        <v>Victor Valley Union High School District</v>
      </c>
      <c r="U258" s="87" t="str">
        <f t="shared" si="130"/>
        <v>136_Victor Valley Union High School District</v>
      </c>
      <c r="V258" s="87" t="str">
        <f t="shared" ca="1" si="130"/>
        <v>66-Victor-Valley_160822182956</v>
      </c>
      <c r="W258" s="87" t="str">
        <f t="shared" ca="1" si="130"/>
        <v>VVAERC aebg_consortiumexpenditures_160722 8_8_2016.xlsm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31"/>
        <v>66 Victor Valley</v>
      </c>
      <c r="B259" s="147" t="s">
        <v>31</v>
      </c>
      <c r="C259" s="148"/>
      <c r="D259" s="2">
        <v>0</v>
      </c>
      <c r="E259" s="2">
        <v>31383</v>
      </c>
      <c r="F259" s="126">
        <f t="shared" si="127"/>
        <v>31383</v>
      </c>
      <c r="G259" s="2">
        <v>0</v>
      </c>
      <c r="H259" s="2">
        <v>12541.5</v>
      </c>
      <c r="I259" s="126">
        <f t="shared" si="128"/>
        <v>12541.5</v>
      </c>
      <c r="J259" s="114" t="str">
        <f t="shared" si="129"/>
        <v>$18,842 ▼</v>
      </c>
      <c r="K259" s="33"/>
      <c r="L259" s="133"/>
      <c r="M259" s="133"/>
      <c r="N259" s="133"/>
      <c r="O259" s="133"/>
      <c r="P259" s="133"/>
      <c r="Q259" s="133"/>
      <c r="R259" s="133"/>
      <c r="S259" s="134"/>
      <c r="T259" s="89" t="str">
        <f t="shared" si="130"/>
        <v>Victor Valley Union High School District</v>
      </c>
      <c r="U259" s="87" t="str">
        <f t="shared" si="130"/>
        <v>136_Victor Valley Union High School District</v>
      </c>
      <c r="V259" s="87" t="str">
        <f t="shared" ca="1" si="130"/>
        <v>66-Victor-Valley_160822182956</v>
      </c>
      <c r="W259" s="87" t="str">
        <f t="shared" ca="1" si="130"/>
        <v>VVAERC aebg_consortiumexpenditures_160722 8_8_2016.xlsm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31"/>
        <v>66 Victor Valley</v>
      </c>
      <c r="B260" s="147" t="s">
        <v>32</v>
      </c>
      <c r="C260" s="148"/>
      <c r="D260" s="2">
        <v>0</v>
      </c>
      <c r="E260" s="2">
        <v>0</v>
      </c>
      <c r="F260" s="126">
        <f t="shared" si="127"/>
        <v>0</v>
      </c>
      <c r="G260" s="2">
        <v>0</v>
      </c>
      <c r="H260" s="2">
        <v>0</v>
      </c>
      <c r="I260" s="126">
        <f t="shared" si="128"/>
        <v>0</v>
      </c>
      <c r="J260" s="114">
        <f t="shared" si="129"/>
        <v>0</v>
      </c>
      <c r="K260" s="33"/>
      <c r="L260" s="133"/>
      <c r="M260" s="133"/>
      <c r="N260" s="133"/>
      <c r="O260" s="133"/>
      <c r="P260" s="133"/>
      <c r="Q260" s="133"/>
      <c r="R260" s="5"/>
      <c r="S260" s="5"/>
      <c r="T260" s="89" t="str">
        <f t="shared" si="130"/>
        <v>Victor Valley Union High School District</v>
      </c>
      <c r="U260" s="87" t="str">
        <f t="shared" si="130"/>
        <v>136_Victor Valley Union High School District</v>
      </c>
      <c r="V260" s="87" t="str">
        <f t="shared" ca="1" si="130"/>
        <v>66-Victor-Valley_160822182956</v>
      </c>
      <c r="W260" s="87" t="str">
        <f t="shared" ca="1" si="130"/>
        <v>VVAERC aebg_consortiumexpenditures_160722 8_8_2016.xlsm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31"/>
        <v>66 Victor Valley</v>
      </c>
      <c r="B261" s="147" t="s">
        <v>33</v>
      </c>
      <c r="C261" s="148"/>
      <c r="D261" s="2">
        <v>0</v>
      </c>
      <c r="E261" s="2">
        <v>0</v>
      </c>
      <c r="F261" s="126">
        <f t="shared" si="127"/>
        <v>0</v>
      </c>
      <c r="G261" s="2">
        <v>0</v>
      </c>
      <c r="H261" s="2">
        <v>0</v>
      </c>
      <c r="I261" s="126">
        <f t="shared" si="128"/>
        <v>0</v>
      </c>
      <c r="J261" s="114">
        <f t="shared" si="129"/>
        <v>0</v>
      </c>
      <c r="K261" s="33"/>
      <c r="L261" s="133"/>
      <c r="M261" s="133"/>
      <c r="N261" s="133"/>
      <c r="O261" s="133"/>
      <c r="P261" s="133"/>
      <c r="Q261" s="133"/>
      <c r="R261" s="135"/>
      <c r="S261" s="111" t="s">
        <v>37</v>
      </c>
      <c r="T261" s="89" t="str">
        <f t="shared" si="130"/>
        <v>Victor Valley Union High School District</v>
      </c>
      <c r="U261" s="87" t="str">
        <f t="shared" si="130"/>
        <v>136_Victor Valley Union High School District</v>
      </c>
      <c r="V261" s="87" t="str">
        <f t="shared" ca="1" si="130"/>
        <v>66-Victor-Valley_160822182956</v>
      </c>
      <c r="W261" s="87" t="str">
        <f t="shared" ca="1" si="130"/>
        <v>VVAERC aebg_consortiumexpenditures_160722 8_8_2016.xlsm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31"/>
        <v>66 Victor Valley</v>
      </c>
      <c r="B262" s="158" t="s">
        <v>1070</v>
      </c>
      <c r="C262" s="159"/>
      <c r="D262" s="3">
        <v>0</v>
      </c>
      <c r="E262" s="4">
        <v>0</v>
      </c>
      <c r="F262" s="128">
        <f t="shared" si="127"/>
        <v>0</v>
      </c>
      <c r="G262" s="3">
        <v>0</v>
      </c>
      <c r="H262" s="4">
        <v>0</v>
      </c>
      <c r="I262" s="128">
        <f t="shared" si="128"/>
        <v>0</v>
      </c>
      <c r="J262" s="115">
        <f t="shared" si="129"/>
        <v>0</v>
      </c>
      <c r="K262" s="29"/>
      <c r="L262" s="133"/>
      <c r="M262" s="133"/>
      <c r="N262" s="133"/>
      <c r="O262" s="133"/>
      <c r="P262" s="133"/>
      <c r="Q262" s="133"/>
      <c r="R262" s="136"/>
      <c r="S262" s="112" t="s">
        <v>1066</v>
      </c>
      <c r="T262" s="89" t="str">
        <f t="shared" si="130"/>
        <v>Victor Valley Union High School District</v>
      </c>
      <c r="U262" s="87" t="str">
        <f t="shared" si="130"/>
        <v>136_Victor Valley Union High School District</v>
      </c>
      <c r="V262" s="87" t="str">
        <f t="shared" ca="1" si="130"/>
        <v>66-Victor-Valley_160822182956</v>
      </c>
      <c r="W262" s="87" t="str">
        <f t="shared" ca="1" si="130"/>
        <v>VVAERC aebg_consortiumexpenditures_160722 8_8_2016.xlsm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32">SUM(D255:D262)</f>
        <v>137872</v>
      </c>
      <c r="E263" s="96">
        <f t="shared" si="132"/>
        <v>245383</v>
      </c>
      <c r="F263" s="102">
        <f t="shared" si="132"/>
        <v>383255</v>
      </c>
      <c r="G263" s="96">
        <f t="shared" si="132"/>
        <v>17232.68</v>
      </c>
      <c r="H263" s="96">
        <f t="shared" si="132"/>
        <v>92774.459999999992</v>
      </c>
      <c r="I263" s="102">
        <f t="shared" si="132"/>
        <v>110007.14</v>
      </c>
      <c r="J263" s="114" t="str">
        <f t="shared" ref="J263" si="133">IF(F263-I263=0,0,IF(F263-I263&gt;0,TEXT(ABS(F263-I263),"$#,###")&amp;" ▼",TEXT(ABS(F263-I263),"$#,###")&amp;" ▲"))</f>
        <v>$273,248 ▼</v>
      </c>
      <c r="K263" s="30"/>
      <c r="L263" s="162"/>
      <c r="M263" s="162"/>
      <c r="N263" s="162"/>
      <c r="O263" s="162"/>
      <c r="P263" s="162"/>
      <c r="Q263" s="162"/>
      <c r="R263" s="162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70" t="s">
        <v>56</v>
      </c>
      <c r="P266" s="170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71" t="s">
        <v>2</v>
      </c>
      <c r="P267" s="171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64" t="str">
        <f>IF(ISNA(Sheet1!B269),"Please select from the list of member agencies affiliated with the selected Consortium","")</f>
        <v/>
      </c>
      <c r="D268" s="164"/>
      <c r="E268" s="164"/>
      <c r="F268" s="164"/>
      <c r="G268" s="164"/>
      <c r="H268" s="31"/>
      <c r="I268" s="31"/>
      <c r="J268" s="31"/>
      <c r="K268" s="31"/>
      <c r="L268" s="13"/>
      <c r="M268" s="24"/>
      <c r="N268" s="24"/>
      <c r="O268" s="171" t="s">
        <v>12</v>
      </c>
      <c r="P268" s="171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69" t="s">
        <v>1052</v>
      </c>
      <c r="P269" s="169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49" t="s">
        <v>60</v>
      </c>
      <c r="E271" s="150"/>
      <c r="F271" s="150"/>
      <c r="G271" s="150"/>
      <c r="H271" s="150"/>
      <c r="I271" s="150"/>
      <c r="J271" s="151"/>
      <c r="K271" s="27"/>
      <c r="L271" s="139" t="s">
        <v>67</v>
      </c>
      <c r="M271" s="140"/>
      <c r="N271" s="140"/>
      <c r="O271" s="140"/>
      <c r="P271" s="140"/>
      <c r="Q271" s="140"/>
      <c r="R271" s="140"/>
      <c r="S271" s="141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52" t="s">
        <v>1053</v>
      </c>
      <c r="E272" s="152"/>
      <c r="F272" s="152"/>
      <c r="G272" s="152" t="s">
        <v>1054</v>
      </c>
      <c r="H272" s="152"/>
      <c r="I272" s="152"/>
      <c r="J272" s="153" t="s">
        <v>1055</v>
      </c>
      <c r="K272" s="28"/>
      <c r="L272" s="142"/>
      <c r="M272" s="143"/>
      <c r="N272" s="143"/>
      <c r="O272" s="143"/>
      <c r="P272" s="143"/>
      <c r="Q272" s="143"/>
      <c r="R272" s="143"/>
      <c r="S272" s="144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5" t="s">
        <v>2</v>
      </c>
      <c r="C273" s="146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54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34">$B$4</f>
        <v>66 Victor Valley</v>
      </c>
      <c r="B274" s="172" t="s">
        <v>1</v>
      </c>
      <c r="C274" s="173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35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66-Victor-Valley_160822182956</v>
      </c>
      <c r="W274" s="87" t="str">
        <f ca="1">Sheet1!$B$10</f>
        <v>VVAERC aebg_consortiumexpenditures_160722 8_8_2016.xlsm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34"/>
        <v>66 Victor Valley</v>
      </c>
      <c r="B275" s="147" t="s">
        <v>5</v>
      </c>
      <c r="C275" s="148"/>
      <c r="D275" s="2">
        <v>0</v>
      </c>
      <c r="E275" s="2">
        <v>0</v>
      </c>
      <c r="F275" s="100">
        <f t="shared" ref="F275:F280" si="136">SUM(D275:E275)</f>
        <v>0</v>
      </c>
      <c r="G275" s="2">
        <v>0</v>
      </c>
      <c r="H275" s="2">
        <v>0</v>
      </c>
      <c r="I275" s="100">
        <f t="shared" ref="I275:I280" si="137">SUM(G275:H275)</f>
        <v>0</v>
      </c>
      <c r="J275" s="114">
        <f t="shared" ref="J275:J280" si="138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35"/>
        <v>0</v>
      </c>
      <c r="T275" s="89" t="str">
        <f t="shared" ref="T275:U280" si="139">T274</f>
        <v/>
      </c>
      <c r="U275" s="87" t="e">
        <f t="shared" si="139"/>
        <v>#N/A</v>
      </c>
      <c r="V275" s="87" t="str">
        <f ca="1">Sheet1!$B$8</f>
        <v>66-Victor-Valley_160822182956</v>
      </c>
      <c r="W275" s="87" t="str">
        <f ca="1">Sheet1!$B$10</f>
        <v>VVAERC aebg_consortiumexpenditures_160722 8_8_2016.xlsm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34"/>
        <v>66 Victor Valley</v>
      </c>
      <c r="B276" s="147" t="s">
        <v>6</v>
      </c>
      <c r="C276" s="148"/>
      <c r="D276" s="2">
        <v>0</v>
      </c>
      <c r="E276" s="2">
        <v>0</v>
      </c>
      <c r="F276" s="100">
        <f t="shared" si="136"/>
        <v>0</v>
      </c>
      <c r="G276" s="2">
        <v>0</v>
      </c>
      <c r="H276" s="2">
        <v>0</v>
      </c>
      <c r="I276" s="100">
        <f t="shared" si="137"/>
        <v>0</v>
      </c>
      <c r="J276" s="114">
        <f t="shared" si="138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35"/>
        <v>0</v>
      </c>
      <c r="T276" s="89" t="str">
        <f t="shared" si="139"/>
        <v/>
      </c>
      <c r="U276" s="87" t="e">
        <f t="shared" si="139"/>
        <v>#N/A</v>
      </c>
      <c r="V276" s="87" t="str">
        <f ca="1">Sheet1!$B$8</f>
        <v>66-Victor-Valley_160822182956</v>
      </c>
      <c r="W276" s="87" t="str">
        <f ca="1">Sheet1!$B$10</f>
        <v>VVAERC aebg_consortiumexpenditures_160722 8_8_2016.xlsm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34"/>
        <v>66 Victor Valley</v>
      </c>
      <c r="B277" s="147" t="s">
        <v>7</v>
      </c>
      <c r="C277" s="148"/>
      <c r="D277" s="2">
        <v>0</v>
      </c>
      <c r="E277" s="2">
        <v>0</v>
      </c>
      <c r="F277" s="100">
        <f t="shared" si="136"/>
        <v>0</v>
      </c>
      <c r="G277" s="2">
        <v>0</v>
      </c>
      <c r="H277" s="2">
        <v>0</v>
      </c>
      <c r="I277" s="100">
        <f t="shared" si="137"/>
        <v>0</v>
      </c>
      <c r="J277" s="114">
        <f t="shared" si="138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35"/>
        <v>0</v>
      </c>
      <c r="T277" s="89" t="str">
        <f t="shared" si="139"/>
        <v/>
      </c>
      <c r="U277" s="87" t="e">
        <f t="shared" si="139"/>
        <v>#N/A</v>
      </c>
      <c r="V277" s="87" t="str">
        <f ca="1">Sheet1!$B$8</f>
        <v>66-Victor-Valley_160822182956</v>
      </c>
      <c r="W277" s="87" t="str">
        <f ca="1">Sheet1!$B$10</f>
        <v>VVAERC aebg_consortiumexpenditures_160722 8_8_2016.xlsm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34"/>
        <v>66 Victor Valley</v>
      </c>
      <c r="B278" s="147" t="s">
        <v>8</v>
      </c>
      <c r="C278" s="148"/>
      <c r="D278" s="2">
        <v>0</v>
      </c>
      <c r="E278" s="2">
        <v>0</v>
      </c>
      <c r="F278" s="100">
        <f t="shared" si="136"/>
        <v>0</v>
      </c>
      <c r="G278" s="2">
        <v>0</v>
      </c>
      <c r="H278" s="2">
        <v>0</v>
      </c>
      <c r="I278" s="100">
        <f t="shared" si="137"/>
        <v>0</v>
      </c>
      <c r="J278" s="114">
        <f t="shared" si="138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35"/>
        <v>0</v>
      </c>
      <c r="T278" s="89" t="str">
        <f t="shared" si="139"/>
        <v/>
      </c>
      <c r="U278" s="87" t="e">
        <f t="shared" si="139"/>
        <v>#N/A</v>
      </c>
      <c r="V278" s="87" t="str">
        <f ca="1">Sheet1!$B$8</f>
        <v>66-Victor-Valley_160822182956</v>
      </c>
      <c r="W278" s="87" t="str">
        <f ca="1">Sheet1!$B$10</f>
        <v>VVAERC aebg_consortiumexpenditures_160722 8_8_2016.xlsm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34"/>
        <v>66 Victor Valley</v>
      </c>
      <c r="B279" s="147" t="s">
        <v>9</v>
      </c>
      <c r="C279" s="148"/>
      <c r="D279" s="2">
        <v>0</v>
      </c>
      <c r="E279" s="2">
        <v>0</v>
      </c>
      <c r="F279" s="100">
        <f t="shared" si="136"/>
        <v>0</v>
      </c>
      <c r="G279" s="2">
        <v>0</v>
      </c>
      <c r="H279" s="2">
        <v>0</v>
      </c>
      <c r="I279" s="100">
        <f t="shared" si="137"/>
        <v>0</v>
      </c>
      <c r="J279" s="114">
        <f t="shared" si="138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35"/>
        <v>0</v>
      </c>
      <c r="T279" s="89" t="str">
        <f t="shared" si="139"/>
        <v/>
      </c>
      <c r="U279" s="87" t="e">
        <f t="shared" si="139"/>
        <v>#N/A</v>
      </c>
      <c r="V279" s="87" t="str">
        <f ca="1">Sheet1!$B$8</f>
        <v>66-Victor-Valley_160822182956</v>
      </c>
      <c r="W279" s="87" t="str">
        <f ca="1">Sheet1!$B$10</f>
        <v>VVAERC aebg_consortiumexpenditures_160722 8_8_2016.xlsm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34"/>
        <v>66 Victor Valley</v>
      </c>
      <c r="B280" s="158" t="s">
        <v>10</v>
      </c>
      <c r="C280" s="159"/>
      <c r="D280" s="3">
        <v>0</v>
      </c>
      <c r="E280" s="4">
        <v>0</v>
      </c>
      <c r="F280" s="101">
        <f t="shared" si="136"/>
        <v>0</v>
      </c>
      <c r="G280" s="3">
        <v>0</v>
      </c>
      <c r="H280" s="4">
        <v>0</v>
      </c>
      <c r="I280" s="101">
        <f t="shared" si="137"/>
        <v>0</v>
      </c>
      <c r="J280" s="115">
        <f t="shared" si="138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35"/>
        <v>0</v>
      </c>
      <c r="T280" s="89" t="str">
        <f t="shared" si="139"/>
        <v/>
      </c>
      <c r="U280" s="87" t="e">
        <f t="shared" si="139"/>
        <v>#N/A</v>
      </c>
      <c r="V280" s="87" t="str">
        <f ca="1">Sheet1!$B$8</f>
        <v>66-Victor-Valley_160822182956</v>
      </c>
      <c r="W280" s="87" t="str">
        <f ca="1">Sheet1!$B$10</f>
        <v>VVAERC aebg_consortiumexpenditures_160722 8_8_2016.xlsm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66" t="s">
        <v>11</v>
      </c>
      <c r="C281" s="167"/>
      <c r="D281" s="96">
        <f t="shared" ref="D281:E281" si="140">SUM(D274:D280)</f>
        <v>0</v>
      </c>
      <c r="E281" s="96">
        <f t="shared" si="140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41">SUM(L274:L280)</f>
        <v>0</v>
      </c>
      <c r="M281" s="96">
        <f t="shared" si="141"/>
        <v>0</v>
      </c>
      <c r="N281" s="96">
        <f t="shared" si="141"/>
        <v>0</v>
      </c>
      <c r="O281" s="96">
        <f t="shared" si="141"/>
        <v>0</v>
      </c>
      <c r="P281" s="96">
        <f t="shared" si="141"/>
        <v>0</v>
      </c>
      <c r="Q281" s="96">
        <f t="shared" si="141"/>
        <v>0</v>
      </c>
      <c r="R281" s="96">
        <f t="shared" si="141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5" t="s">
        <v>12</v>
      </c>
      <c r="C283" s="146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66 Victor Valley</v>
      </c>
      <c r="B284" s="172" t="s">
        <v>21</v>
      </c>
      <c r="C284" s="173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66-Victor-Valley_160822182956</v>
      </c>
      <c r="W284" s="87" t="str">
        <f ca="1">W280</f>
        <v>VVAERC aebg_consortiumexpenditures_160722 8_8_2016.xlsm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66 Victor Valley</v>
      </c>
      <c r="B285" s="147" t="s">
        <v>22</v>
      </c>
      <c r="C285" s="148"/>
      <c r="D285" s="2">
        <v>0</v>
      </c>
      <c r="E285" s="2">
        <v>0</v>
      </c>
      <c r="F285" s="99">
        <f t="shared" ref="F285:F288" si="142">SUM(D285:E285)</f>
        <v>0</v>
      </c>
      <c r="G285" s="2">
        <v>0</v>
      </c>
      <c r="H285" s="2">
        <v>0</v>
      </c>
      <c r="I285" s="100">
        <f t="shared" ref="I285:I288" si="143">SUM(G285:H285)</f>
        <v>0</v>
      </c>
      <c r="J285" s="114">
        <f t="shared" ref="J285:J289" si="144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45">T284</f>
        <v/>
      </c>
      <c r="U285" s="87" t="e">
        <f t="shared" si="145"/>
        <v>#N/A</v>
      </c>
      <c r="V285" s="87" t="str">
        <f t="shared" ca="1" si="145"/>
        <v>66-Victor-Valley_160822182956</v>
      </c>
      <c r="W285" s="87" t="str">
        <f t="shared" ca="1" si="145"/>
        <v>VVAERC aebg_consortiumexpenditures_160722 8_8_2016.xlsm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66 Victor Valley</v>
      </c>
      <c r="B286" s="147" t="s">
        <v>23</v>
      </c>
      <c r="C286" s="148"/>
      <c r="D286" s="2">
        <v>0</v>
      </c>
      <c r="E286" s="2">
        <v>0</v>
      </c>
      <c r="F286" s="99">
        <f t="shared" si="142"/>
        <v>0</v>
      </c>
      <c r="G286" s="2">
        <v>0</v>
      </c>
      <c r="H286" s="2">
        <v>0</v>
      </c>
      <c r="I286" s="100">
        <f t="shared" si="143"/>
        <v>0</v>
      </c>
      <c r="J286" s="114">
        <f t="shared" si="144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45"/>
        <v/>
      </c>
      <c r="U286" s="87" t="e">
        <f t="shared" si="145"/>
        <v>#N/A</v>
      </c>
      <c r="V286" s="87" t="str">
        <f t="shared" ca="1" si="145"/>
        <v>66-Victor-Valley_160822182956</v>
      </c>
      <c r="W286" s="87" t="str">
        <f t="shared" ca="1" si="145"/>
        <v>VVAERC aebg_consortiumexpenditures_160722 8_8_2016.xlsm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66 Victor Valley</v>
      </c>
      <c r="B287" s="147" t="s">
        <v>24</v>
      </c>
      <c r="C287" s="148"/>
      <c r="D287" s="2">
        <v>0</v>
      </c>
      <c r="E287" s="2">
        <v>0</v>
      </c>
      <c r="F287" s="99">
        <f t="shared" si="142"/>
        <v>0</v>
      </c>
      <c r="G287" s="2">
        <v>0</v>
      </c>
      <c r="H287" s="2">
        <v>0</v>
      </c>
      <c r="I287" s="100">
        <f t="shared" si="143"/>
        <v>0</v>
      </c>
      <c r="J287" s="114">
        <f t="shared" si="144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45"/>
        <v/>
      </c>
      <c r="U287" s="87" t="e">
        <f t="shared" si="145"/>
        <v>#N/A</v>
      </c>
      <c r="V287" s="87" t="str">
        <f t="shared" ca="1" si="145"/>
        <v>66-Victor-Valley_160822182956</v>
      </c>
      <c r="W287" s="87" t="str">
        <f t="shared" ca="1" si="145"/>
        <v>VVAERC aebg_consortiumexpenditures_160722 8_8_2016.xlsm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66 Victor Valley</v>
      </c>
      <c r="B288" s="158" t="s">
        <v>25</v>
      </c>
      <c r="C288" s="159"/>
      <c r="D288" s="3">
        <v>0</v>
      </c>
      <c r="E288" s="4">
        <v>0</v>
      </c>
      <c r="F288" s="101">
        <f t="shared" si="142"/>
        <v>0</v>
      </c>
      <c r="G288" s="3">
        <v>0</v>
      </c>
      <c r="H288" s="4">
        <v>0</v>
      </c>
      <c r="I288" s="101">
        <f t="shared" si="143"/>
        <v>0</v>
      </c>
      <c r="J288" s="115">
        <f t="shared" si="144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45"/>
        <v/>
      </c>
      <c r="U288" s="87" t="e">
        <f t="shared" si="145"/>
        <v>#N/A</v>
      </c>
      <c r="V288" s="87" t="str">
        <f t="shared" ca="1" si="145"/>
        <v>66-Victor-Valley_160822182956</v>
      </c>
      <c r="W288" s="87" t="str">
        <f t="shared" ca="1" si="145"/>
        <v>VVAERC aebg_consortiumexpenditures_160722 8_8_2016.xlsm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66" t="s">
        <v>11</v>
      </c>
      <c r="C289" s="167"/>
      <c r="D289" s="96">
        <f t="shared" ref="D289:E289" si="146">SUM(D284:D288)</f>
        <v>0</v>
      </c>
      <c r="E289" s="96">
        <f t="shared" si="146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44"/>
        <v>0</v>
      </c>
      <c r="K289" s="29"/>
      <c r="L289" s="96">
        <f t="shared" ref="L289:R289" si="147">SUM(L284:L288)</f>
        <v>0</v>
      </c>
      <c r="M289" s="96">
        <f t="shared" si="147"/>
        <v>0</v>
      </c>
      <c r="N289" s="96">
        <f t="shared" si="147"/>
        <v>0</v>
      </c>
      <c r="O289" s="96">
        <f t="shared" si="147"/>
        <v>0</v>
      </c>
      <c r="P289" s="96">
        <f t="shared" si="147"/>
        <v>0</v>
      </c>
      <c r="Q289" s="96">
        <f t="shared" si="147"/>
        <v>0</v>
      </c>
      <c r="R289" s="96">
        <f t="shared" si="147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5" t="s">
        <v>26</v>
      </c>
      <c r="C291" s="146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68"/>
      <c r="M291" s="168"/>
      <c r="N291" s="168"/>
      <c r="O291" s="168"/>
      <c r="P291" s="168"/>
      <c r="Q291" s="168"/>
      <c r="R291" s="168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66 Victor Valley</v>
      </c>
      <c r="B292" s="172" t="s">
        <v>27</v>
      </c>
      <c r="C292" s="173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55"/>
      <c r="M292" s="155"/>
      <c r="N292" s="155"/>
      <c r="O292" s="155"/>
      <c r="P292" s="155"/>
      <c r="Q292" s="155"/>
      <c r="R292" s="155"/>
      <c r="S292" s="98"/>
      <c r="T292" s="89" t="str">
        <f>T288</f>
        <v/>
      </c>
      <c r="U292" s="87" t="e">
        <f>U288</f>
        <v>#N/A</v>
      </c>
      <c r="V292" s="87" t="str">
        <f ca="1">V288</f>
        <v>66-Victor-Valley_160822182956</v>
      </c>
      <c r="W292" s="87" t="str">
        <f ca="1">W288</f>
        <v>VVAERC aebg_consortiumexpenditures_160722 8_8_2016.xlsm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66 Victor Valley</v>
      </c>
      <c r="B293" s="147" t="s">
        <v>28</v>
      </c>
      <c r="C293" s="148"/>
      <c r="D293" s="2">
        <v>0</v>
      </c>
      <c r="E293" s="2">
        <v>0</v>
      </c>
      <c r="F293" s="100">
        <f t="shared" ref="F293:F299" si="148">SUM(D293:E293)</f>
        <v>0</v>
      </c>
      <c r="G293" s="2">
        <v>0</v>
      </c>
      <c r="H293" s="2">
        <v>0</v>
      </c>
      <c r="I293" s="100">
        <f t="shared" ref="I293:I299" si="149">SUM(G293:H293)</f>
        <v>0</v>
      </c>
      <c r="J293" s="114">
        <f t="shared" ref="J293:J300" si="150">IF(F293-I293=0,0,IF(F293-I293&gt;0,TEXT(ABS(F293-I293),"$#,###")&amp;" ▼",TEXT(ABS(F293-I293),"$#,###")&amp;" ▲"))</f>
        <v>0</v>
      </c>
      <c r="K293" s="28" t="s">
        <v>1052</v>
      </c>
      <c r="L293" s="155"/>
      <c r="M293" s="155"/>
      <c r="N293" s="155"/>
      <c r="O293" s="155"/>
      <c r="P293" s="155"/>
      <c r="Q293" s="155"/>
      <c r="R293" s="155"/>
      <c r="S293" s="98"/>
      <c r="T293" s="89" t="str">
        <f t="shared" ref="T293:W299" si="151">T292</f>
        <v/>
      </c>
      <c r="U293" s="87" t="e">
        <f t="shared" si="151"/>
        <v>#N/A</v>
      </c>
      <c r="V293" s="87" t="str">
        <f t="shared" ca="1" si="151"/>
        <v>66-Victor-Valley_160822182956</v>
      </c>
      <c r="W293" s="87" t="str">
        <f t="shared" ca="1" si="151"/>
        <v>VVAERC aebg_consortiumexpenditures_160722 8_8_2016.xlsm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52">A293</f>
        <v>66 Victor Valley</v>
      </c>
      <c r="B294" s="147" t="s">
        <v>29</v>
      </c>
      <c r="C294" s="148"/>
      <c r="D294" s="2">
        <v>0</v>
      </c>
      <c r="E294" s="2">
        <v>0</v>
      </c>
      <c r="F294" s="100">
        <f t="shared" si="148"/>
        <v>0</v>
      </c>
      <c r="G294" s="2">
        <v>0</v>
      </c>
      <c r="H294" s="2">
        <v>0</v>
      </c>
      <c r="I294" s="100">
        <f t="shared" si="149"/>
        <v>0</v>
      </c>
      <c r="J294" s="114">
        <f t="shared" si="150"/>
        <v>0</v>
      </c>
      <c r="K294" s="28" t="s">
        <v>1052</v>
      </c>
      <c r="L294" s="155"/>
      <c r="M294" s="155"/>
      <c r="N294" s="155"/>
      <c r="O294" s="155"/>
      <c r="P294" s="155"/>
      <c r="Q294" s="155"/>
      <c r="R294" s="155"/>
      <c r="S294" s="98"/>
      <c r="T294" s="89" t="str">
        <f t="shared" si="151"/>
        <v/>
      </c>
      <c r="U294" s="87" t="e">
        <f t="shared" si="151"/>
        <v>#N/A</v>
      </c>
      <c r="V294" s="87" t="str">
        <f t="shared" ca="1" si="151"/>
        <v>66-Victor-Valley_160822182956</v>
      </c>
      <c r="W294" s="87" t="str">
        <f t="shared" ca="1" si="151"/>
        <v>VVAERC aebg_consortiumexpenditures_160722 8_8_2016.xlsm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52"/>
        <v>66 Victor Valley</v>
      </c>
      <c r="B295" s="147" t="s">
        <v>30</v>
      </c>
      <c r="C295" s="148"/>
      <c r="D295" s="1">
        <v>0</v>
      </c>
      <c r="E295" s="1">
        <v>0</v>
      </c>
      <c r="F295" s="100">
        <f t="shared" si="148"/>
        <v>0</v>
      </c>
      <c r="G295" s="1">
        <v>0</v>
      </c>
      <c r="H295" s="1">
        <v>0</v>
      </c>
      <c r="I295" s="100">
        <f t="shared" si="149"/>
        <v>0</v>
      </c>
      <c r="J295" s="114">
        <f t="shared" si="150"/>
        <v>0</v>
      </c>
      <c r="K295" s="28" t="s">
        <v>1052</v>
      </c>
      <c r="L295" s="155"/>
      <c r="M295" s="155"/>
      <c r="N295" s="155"/>
      <c r="O295" s="155"/>
      <c r="P295" s="155"/>
      <c r="Q295" s="155"/>
      <c r="R295" s="155"/>
      <c r="S295" s="98"/>
      <c r="T295" s="89" t="str">
        <f t="shared" si="151"/>
        <v/>
      </c>
      <c r="U295" s="87" t="e">
        <f t="shared" si="151"/>
        <v>#N/A</v>
      </c>
      <c r="V295" s="87" t="str">
        <f t="shared" ca="1" si="151"/>
        <v>66-Victor-Valley_160822182956</v>
      </c>
      <c r="W295" s="87" t="str">
        <f t="shared" ca="1" si="151"/>
        <v>VVAERC aebg_consortiumexpenditures_160722 8_8_2016.xlsm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52"/>
        <v>66 Victor Valley</v>
      </c>
      <c r="B296" s="147" t="s">
        <v>31</v>
      </c>
      <c r="C296" s="148"/>
      <c r="D296" s="2">
        <v>0</v>
      </c>
      <c r="E296" s="2">
        <v>0</v>
      </c>
      <c r="F296" s="100">
        <f t="shared" si="148"/>
        <v>0</v>
      </c>
      <c r="G296" s="2">
        <v>0</v>
      </c>
      <c r="H296" s="2">
        <v>0</v>
      </c>
      <c r="I296" s="100">
        <f t="shared" si="149"/>
        <v>0</v>
      </c>
      <c r="J296" s="114">
        <f t="shared" si="150"/>
        <v>0</v>
      </c>
      <c r="K296" s="28" t="s">
        <v>1052</v>
      </c>
      <c r="L296" s="155"/>
      <c r="M296" s="155"/>
      <c r="N296" s="155"/>
      <c r="O296" s="155"/>
      <c r="P296" s="155"/>
      <c r="Q296" s="155"/>
      <c r="R296" s="155"/>
      <c r="S296" s="98"/>
      <c r="T296" s="89" t="str">
        <f t="shared" si="151"/>
        <v/>
      </c>
      <c r="U296" s="87" t="e">
        <f t="shared" si="151"/>
        <v>#N/A</v>
      </c>
      <c r="V296" s="87" t="str">
        <f t="shared" ca="1" si="151"/>
        <v>66-Victor-Valley_160822182956</v>
      </c>
      <c r="W296" s="87" t="str">
        <f t="shared" ca="1" si="151"/>
        <v>VVAERC aebg_consortiumexpenditures_160722 8_8_2016.xlsm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52"/>
        <v>66 Victor Valley</v>
      </c>
      <c r="B297" s="147" t="s">
        <v>32</v>
      </c>
      <c r="C297" s="148"/>
      <c r="D297" s="2">
        <v>0</v>
      </c>
      <c r="E297" s="2">
        <v>0</v>
      </c>
      <c r="F297" s="100">
        <f t="shared" si="148"/>
        <v>0</v>
      </c>
      <c r="G297" s="2">
        <v>0</v>
      </c>
      <c r="H297" s="2">
        <v>0</v>
      </c>
      <c r="I297" s="100">
        <f t="shared" si="149"/>
        <v>0</v>
      </c>
      <c r="J297" s="114">
        <f t="shared" si="150"/>
        <v>0</v>
      </c>
      <c r="K297" s="28" t="s">
        <v>1052</v>
      </c>
      <c r="L297" s="155"/>
      <c r="M297" s="155"/>
      <c r="N297" s="155"/>
      <c r="O297" s="155"/>
      <c r="P297" s="155"/>
      <c r="Q297" s="155"/>
      <c r="R297" s="155"/>
      <c r="S297" s="66"/>
      <c r="T297" s="89" t="str">
        <f t="shared" si="151"/>
        <v/>
      </c>
      <c r="U297" s="87" t="e">
        <f t="shared" si="151"/>
        <v>#N/A</v>
      </c>
      <c r="V297" s="87" t="str">
        <f t="shared" ca="1" si="151"/>
        <v>66-Victor-Valley_160822182956</v>
      </c>
      <c r="W297" s="87" t="str">
        <f t="shared" ca="1" si="151"/>
        <v>VVAERC aebg_consortiumexpenditures_160722 8_8_2016.xlsm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52"/>
        <v>66 Victor Valley</v>
      </c>
      <c r="B298" s="147" t="s">
        <v>33</v>
      </c>
      <c r="C298" s="148"/>
      <c r="D298" s="2">
        <v>0</v>
      </c>
      <c r="E298" s="2">
        <v>0</v>
      </c>
      <c r="F298" s="100">
        <f t="shared" si="148"/>
        <v>0</v>
      </c>
      <c r="G298" s="2">
        <v>0</v>
      </c>
      <c r="H298" s="2">
        <v>0</v>
      </c>
      <c r="I298" s="100">
        <f t="shared" si="149"/>
        <v>0</v>
      </c>
      <c r="J298" s="114">
        <f t="shared" si="150"/>
        <v>0</v>
      </c>
      <c r="K298" s="28" t="s">
        <v>1052</v>
      </c>
      <c r="L298" s="155"/>
      <c r="M298" s="155"/>
      <c r="N298" s="155"/>
      <c r="O298" s="155"/>
      <c r="P298" s="155"/>
      <c r="Q298" s="155"/>
      <c r="R298" s="155"/>
      <c r="S298" s="111" t="s">
        <v>37</v>
      </c>
      <c r="T298" s="89" t="str">
        <f t="shared" si="151"/>
        <v/>
      </c>
      <c r="U298" s="87" t="e">
        <f t="shared" si="151"/>
        <v>#N/A</v>
      </c>
      <c r="V298" s="87" t="str">
        <f t="shared" ca="1" si="151"/>
        <v>66-Victor-Valley_160822182956</v>
      </c>
      <c r="W298" s="87" t="str">
        <f t="shared" ca="1" si="151"/>
        <v>VVAERC aebg_consortiumexpenditures_160722 8_8_2016.xlsm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52"/>
        <v>66 Victor Valley</v>
      </c>
      <c r="B299" s="158" t="s">
        <v>1070</v>
      </c>
      <c r="C299" s="159"/>
      <c r="D299" s="3">
        <v>0</v>
      </c>
      <c r="E299" s="4">
        <v>0</v>
      </c>
      <c r="F299" s="101">
        <f t="shared" si="148"/>
        <v>0</v>
      </c>
      <c r="G299" s="3">
        <v>0</v>
      </c>
      <c r="H299" s="4">
        <v>0</v>
      </c>
      <c r="I299" s="101">
        <f t="shared" si="149"/>
        <v>0</v>
      </c>
      <c r="J299" s="115">
        <f t="shared" si="150"/>
        <v>0</v>
      </c>
      <c r="K299" s="28" t="s">
        <v>1052</v>
      </c>
      <c r="L299" s="155"/>
      <c r="M299" s="155"/>
      <c r="N299" s="155"/>
      <c r="O299" s="155"/>
      <c r="P299" s="155"/>
      <c r="Q299" s="155"/>
      <c r="R299" s="155"/>
      <c r="S299" s="112" t="s">
        <v>1066</v>
      </c>
      <c r="T299" s="89" t="str">
        <f t="shared" si="151"/>
        <v/>
      </c>
      <c r="U299" s="87" t="e">
        <f t="shared" si="151"/>
        <v>#N/A</v>
      </c>
      <c r="V299" s="87" t="str">
        <f t="shared" ca="1" si="151"/>
        <v>66-Victor-Valley_160822182956</v>
      </c>
      <c r="W299" s="87" t="str">
        <f t="shared" ca="1" si="151"/>
        <v>VVAERC aebg_consortiumexpenditures_160722 8_8_2016.xlsm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53">SUM(D292:D299)</f>
        <v>0</v>
      </c>
      <c r="E300" s="96">
        <f t="shared" si="153"/>
        <v>0</v>
      </c>
      <c r="F300" s="102">
        <f t="shared" si="153"/>
        <v>0</v>
      </c>
      <c r="G300" s="96">
        <f t="shared" si="153"/>
        <v>0</v>
      </c>
      <c r="H300" s="96">
        <f t="shared" si="153"/>
        <v>0</v>
      </c>
      <c r="I300" s="102">
        <f t="shared" si="153"/>
        <v>0</v>
      </c>
      <c r="J300" s="114">
        <f t="shared" si="150"/>
        <v>0</v>
      </c>
      <c r="K300" s="30"/>
      <c r="L300" s="162"/>
      <c r="M300" s="162"/>
      <c r="N300" s="162"/>
      <c r="O300" s="162"/>
      <c r="P300" s="162"/>
      <c r="Q300" s="162"/>
      <c r="R300" s="162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70" t="s">
        <v>56</v>
      </c>
      <c r="P303" s="170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71" t="s">
        <v>2</v>
      </c>
      <c r="P304" s="171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64" t="str">
        <f>IF(ISNA(Sheet1!B307),"Please select from the list of member agencies affiliated with the selected Consortium","")</f>
        <v/>
      </c>
      <c r="D305" s="164"/>
      <c r="E305" s="164"/>
      <c r="F305" s="164"/>
      <c r="G305" s="164"/>
      <c r="H305" s="31"/>
      <c r="I305" s="31"/>
      <c r="J305" s="31"/>
      <c r="K305" s="31"/>
      <c r="L305" s="13"/>
      <c r="M305" s="24"/>
      <c r="N305" s="24"/>
      <c r="O305" s="171" t="s">
        <v>12</v>
      </c>
      <c r="P305" s="171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69" t="s">
        <v>1052</v>
      </c>
      <c r="P306" s="169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49" t="s">
        <v>60</v>
      </c>
      <c r="E308" s="150"/>
      <c r="F308" s="150"/>
      <c r="G308" s="150"/>
      <c r="H308" s="150"/>
      <c r="I308" s="150"/>
      <c r="J308" s="151"/>
      <c r="K308" s="27"/>
      <c r="L308" s="139" t="s">
        <v>67</v>
      </c>
      <c r="M308" s="140"/>
      <c r="N308" s="140"/>
      <c r="O308" s="140"/>
      <c r="P308" s="140"/>
      <c r="Q308" s="140"/>
      <c r="R308" s="140"/>
      <c r="S308" s="141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52" t="s">
        <v>1053</v>
      </c>
      <c r="E309" s="152"/>
      <c r="F309" s="152"/>
      <c r="G309" s="152" t="s">
        <v>1054</v>
      </c>
      <c r="H309" s="152"/>
      <c r="I309" s="152"/>
      <c r="J309" s="153" t="s">
        <v>1055</v>
      </c>
      <c r="K309" s="28"/>
      <c r="L309" s="142"/>
      <c r="M309" s="143"/>
      <c r="N309" s="143"/>
      <c r="O309" s="143"/>
      <c r="P309" s="143"/>
      <c r="Q309" s="143"/>
      <c r="R309" s="143"/>
      <c r="S309" s="144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5" t="s">
        <v>2</v>
      </c>
      <c r="C310" s="146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54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54">$B$4</f>
        <v>66 Victor Valley</v>
      </c>
      <c r="B311" s="156" t="s">
        <v>1</v>
      </c>
      <c r="C311" s="157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55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66-Victor-Valley_160822182956</v>
      </c>
      <c r="W311" s="87" t="str">
        <f ca="1">Sheet1!$B$10</f>
        <v>VVAERC aebg_consortiumexpenditures_160722 8_8_2016.xlsm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54"/>
        <v>66 Victor Valley</v>
      </c>
      <c r="B312" s="147" t="s">
        <v>5</v>
      </c>
      <c r="C312" s="148"/>
      <c r="D312" s="2">
        <v>0</v>
      </c>
      <c r="E312" s="2">
        <v>0</v>
      </c>
      <c r="F312" s="100">
        <f t="shared" ref="F312:F317" si="156">SUM(D312:E312)</f>
        <v>0</v>
      </c>
      <c r="G312" s="2">
        <v>0</v>
      </c>
      <c r="H312" s="2">
        <v>0</v>
      </c>
      <c r="I312" s="100">
        <f t="shared" ref="I312:I317" si="157">SUM(G312:H312)</f>
        <v>0</v>
      </c>
      <c r="J312" s="114">
        <f t="shared" ref="J312:J317" si="158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55"/>
        <v>0</v>
      </c>
      <c r="T312" s="89" t="str">
        <f t="shared" ref="T312:U317" si="159">T311</f>
        <v/>
      </c>
      <c r="U312" s="87" t="e">
        <f t="shared" si="159"/>
        <v>#N/A</v>
      </c>
      <c r="V312" s="87" t="str">
        <f ca="1">Sheet1!$B$8</f>
        <v>66-Victor-Valley_160822182956</v>
      </c>
      <c r="W312" s="87" t="str">
        <f ca="1">Sheet1!$B$10</f>
        <v>VVAERC aebg_consortiumexpenditures_160722 8_8_2016.xlsm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54"/>
        <v>66 Victor Valley</v>
      </c>
      <c r="B313" s="147" t="s">
        <v>6</v>
      </c>
      <c r="C313" s="148"/>
      <c r="D313" s="2">
        <v>0</v>
      </c>
      <c r="E313" s="2">
        <v>0</v>
      </c>
      <c r="F313" s="100">
        <f t="shared" si="156"/>
        <v>0</v>
      </c>
      <c r="G313" s="2">
        <v>0</v>
      </c>
      <c r="H313" s="2">
        <v>0</v>
      </c>
      <c r="I313" s="100">
        <f t="shared" si="157"/>
        <v>0</v>
      </c>
      <c r="J313" s="114">
        <f t="shared" si="158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55"/>
        <v>0</v>
      </c>
      <c r="T313" s="89" t="str">
        <f t="shared" si="159"/>
        <v/>
      </c>
      <c r="U313" s="87" t="e">
        <f t="shared" si="159"/>
        <v>#N/A</v>
      </c>
      <c r="V313" s="87" t="str">
        <f ca="1">Sheet1!$B$8</f>
        <v>66-Victor-Valley_160822182956</v>
      </c>
      <c r="W313" s="87" t="str">
        <f ca="1">Sheet1!$B$10</f>
        <v>VVAERC aebg_consortiumexpenditures_160722 8_8_2016.xlsm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54"/>
        <v>66 Victor Valley</v>
      </c>
      <c r="B314" s="147" t="s">
        <v>7</v>
      </c>
      <c r="C314" s="148"/>
      <c r="D314" s="2">
        <v>0</v>
      </c>
      <c r="E314" s="2">
        <v>0</v>
      </c>
      <c r="F314" s="100">
        <f t="shared" si="156"/>
        <v>0</v>
      </c>
      <c r="G314" s="2">
        <v>0</v>
      </c>
      <c r="H314" s="2">
        <v>0</v>
      </c>
      <c r="I314" s="100">
        <f t="shared" si="157"/>
        <v>0</v>
      </c>
      <c r="J314" s="114">
        <f t="shared" si="158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55"/>
        <v>0</v>
      </c>
      <c r="T314" s="89" t="str">
        <f t="shared" si="159"/>
        <v/>
      </c>
      <c r="U314" s="87" t="e">
        <f t="shared" si="159"/>
        <v>#N/A</v>
      </c>
      <c r="V314" s="87" t="str">
        <f ca="1">Sheet1!$B$8</f>
        <v>66-Victor-Valley_160822182956</v>
      </c>
      <c r="W314" s="87" t="str">
        <f ca="1">Sheet1!$B$10</f>
        <v>VVAERC aebg_consortiumexpenditures_160722 8_8_2016.xlsm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54"/>
        <v>66 Victor Valley</v>
      </c>
      <c r="B315" s="147" t="s">
        <v>8</v>
      </c>
      <c r="C315" s="148"/>
      <c r="D315" s="2">
        <v>0</v>
      </c>
      <c r="E315" s="2">
        <v>0</v>
      </c>
      <c r="F315" s="100">
        <f t="shared" si="156"/>
        <v>0</v>
      </c>
      <c r="G315" s="2">
        <v>0</v>
      </c>
      <c r="H315" s="2">
        <v>0</v>
      </c>
      <c r="I315" s="100">
        <f t="shared" si="157"/>
        <v>0</v>
      </c>
      <c r="J315" s="114">
        <f t="shared" si="158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55"/>
        <v>0</v>
      </c>
      <c r="T315" s="89" t="str">
        <f t="shared" si="159"/>
        <v/>
      </c>
      <c r="U315" s="87" t="e">
        <f t="shared" si="159"/>
        <v>#N/A</v>
      </c>
      <c r="V315" s="87" t="str">
        <f ca="1">Sheet1!$B$8</f>
        <v>66-Victor-Valley_160822182956</v>
      </c>
      <c r="W315" s="87" t="str">
        <f ca="1">Sheet1!$B$10</f>
        <v>VVAERC aebg_consortiumexpenditures_160722 8_8_2016.xlsm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54"/>
        <v>66 Victor Valley</v>
      </c>
      <c r="B316" s="147" t="s">
        <v>9</v>
      </c>
      <c r="C316" s="148"/>
      <c r="D316" s="2">
        <v>0</v>
      </c>
      <c r="E316" s="2">
        <v>0</v>
      </c>
      <c r="F316" s="100">
        <f t="shared" si="156"/>
        <v>0</v>
      </c>
      <c r="G316" s="2">
        <v>0</v>
      </c>
      <c r="H316" s="2">
        <v>0</v>
      </c>
      <c r="I316" s="100">
        <f t="shared" si="157"/>
        <v>0</v>
      </c>
      <c r="J316" s="114">
        <f t="shared" si="158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55"/>
        <v>0</v>
      </c>
      <c r="T316" s="89" t="str">
        <f t="shared" si="159"/>
        <v/>
      </c>
      <c r="U316" s="87" t="e">
        <f t="shared" si="159"/>
        <v>#N/A</v>
      </c>
      <c r="V316" s="87" t="str">
        <f ca="1">Sheet1!$B$8</f>
        <v>66-Victor-Valley_160822182956</v>
      </c>
      <c r="W316" s="87" t="str">
        <f ca="1">Sheet1!$B$10</f>
        <v>VVAERC aebg_consortiumexpenditures_160722 8_8_2016.xlsm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54"/>
        <v>66 Victor Valley</v>
      </c>
      <c r="B317" s="158" t="s">
        <v>10</v>
      </c>
      <c r="C317" s="159"/>
      <c r="D317" s="3">
        <v>0</v>
      </c>
      <c r="E317" s="4">
        <v>0</v>
      </c>
      <c r="F317" s="101">
        <f t="shared" si="156"/>
        <v>0</v>
      </c>
      <c r="G317" s="3">
        <v>0</v>
      </c>
      <c r="H317" s="4">
        <v>0</v>
      </c>
      <c r="I317" s="101">
        <f t="shared" si="157"/>
        <v>0</v>
      </c>
      <c r="J317" s="115">
        <f t="shared" si="158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55"/>
        <v>0</v>
      </c>
      <c r="T317" s="89" t="str">
        <f t="shared" si="159"/>
        <v/>
      </c>
      <c r="U317" s="87" t="e">
        <f t="shared" si="159"/>
        <v>#N/A</v>
      </c>
      <c r="V317" s="87" t="str">
        <f ca="1">Sheet1!$B$8</f>
        <v>66-Victor-Valley_160822182956</v>
      </c>
      <c r="W317" s="87" t="str">
        <f ca="1">Sheet1!$B$10</f>
        <v>VVAERC aebg_consortiumexpenditures_160722 8_8_2016.xlsm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60" t="s">
        <v>11</v>
      </c>
      <c r="C318" s="161"/>
      <c r="D318" s="96">
        <f t="shared" ref="D318:E318" si="160">SUM(D311:D317)</f>
        <v>0</v>
      </c>
      <c r="E318" s="96">
        <f t="shared" si="160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61">SUM(L311:L317)</f>
        <v>0</v>
      </c>
      <c r="M318" s="96">
        <f t="shared" si="161"/>
        <v>0</v>
      </c>
      <c r="N318" s="96">
        <f t="shared" si="161"/>
        <v>0</v>
      </c>
      <c r="O318" s="96">
        <f t="shared" si="161"/>
        <v>0</v>
      </c>
      <c r="P318" s="96">
        <f t="shared" si="161"/>
        <v>0</v>
      </c>
      <c r="Q318" s="96">
        <f t="shared" si="161"/>
        <v>0</v>
      </c>
      <c r="R318" s="96">
        <f t="shared" si="161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5" t="s">
        <v>12</v>
      </c>
      <c r="C320" s="146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66 Victor Valley</v>
      </c>
      <c r="B321" s="156" t="s">
        <v>21</v>
      </c>
      <c r="C321" s="157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66-Victor-Valley_160822182956</v>
      </c>
      <c r="W321" s="87" t="str">
        <f ca="1">W317</f>
        <v>VVAERC aebg_consortiumexpenditures_160722 8_8_2016.xlsm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66 Victor Valley</v>
      </c>
      <c r="B322" s="147" t="s">
        <v>22</v>
      </c>
      <c r="C322" s="148"/>
      <c r="D322" s="2">
        <v>0</v>
      </c>
      <c r="E322" s="2">
        <v>0</v>
      </c>
      <c r="F322" s="99">
        <f t="shared" ref="F322:F325" si="162">SUM(D322:E322)</f>
        <v>0</v>
      </c>
      <c r="G322" s="2">
        <v>0</v>
      </c>
      <c r="H322" s="2">
        <v>0</v>
      </c>
      <c r="I322" s="100">
        <f t="shared" ref="I322:I325" si="163">SUM(G322:H322)</f>
        <v>0</v>
      </c>
      <c r="J322" s="114">
        <f t="shared" ref="J322:J326" si="164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65">T321</f>
        <v/>
      </c>
      <c r="U322" s="87" t="e">
        <f t="shared" si="165"/>
        <v>#N/A</v>
      </c>
      <c r="V322" s="87" t="str">
        <f t="shared" ca="1" si="165"/>
        <v>66-Victor-Valley_160822182956</v>
      </c>
      <c r="W322" s="87" t="str">
        <f t="shared" ca="1" si="165"/>
        <v>VVAERC aebg_consortiumexpenditures_160722 8_8_2016.xlsm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66 Victor Valley</v>
      </c>
      <c r="B323" s="147" t="s">
        <v>23</v>
      </c>
      <c r="C323" s="148"/>
      <c r="D323" s="2">
        <v>0</v>
      </c>
      <c r="E323" s="2">
        <v>0</v>
      </c>
      <c r="F323" s="99">
        <f t="shared" si="162"/>
        <v>0</v>
      </c>
      <c r="G323" s="2">
        <v>0</v>
      </c>
      <c r="H323" s="2">
        <v>0</v>
      </c>
      <c r="I323" s="100">
        <f t="shared" si="163"/>
        <v>0</v>
      </c>
      <c r="J323" s="114">
        <f t="shared" si="164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65"/>
        <v/>
      </c>
      <c r="U323" s="87" t="e">
        <f t="shared" si="165"/>
        <v>#N/A</v>
      </c>
      <c r="V323" s="87" t="str">
        <f t="shared" ca="1" si="165"/>
        <v>66-Victor-Valley_160822182956</v>
      </c>
      <c r="W323" s="87" t="str">
        <f t="shared" ca="1" si="165"/>
        <v>VVAERC aebg_consortiumexpenditures_160722 8_8_2016.xlsm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66 Victor Valley</v>
      </c>
      <c r="B324" s="147" t="s">
        <v>24</v>
      </c>
      <c r="C324" s="148"/>
      <c r="D324" s="2">
        <v>0</v>
      </c>
      <c r="E324" s="2">
        <v>0</v>
      </c>
      <c r="F324" s="99">
        <f t="shared" si="162"/>
        <v>0</v>
      </c>
      <c r="G324" s="2">
        <v>0</v>
      </c>
      <c r="H324" s="2">
        <v>0</v>
      </c>
      <c r="I324" s="100">
        <f t="shared" si="163"/>
        <v>0</v>
      </c>
      <c r="J324" s="114">
        <f t="shared" si="164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65"/>
        <v/>
      </c>
      <c r="U324" s="87" t="e">
        <f t="shared" si="165"/>
        <v>#N/A</v>
      </c>
      <c r="V324" s="87" t="str">
        <f t="shared" ca="1" si="165"/>
        <v>66-Victor-Valley_160822182956</v>
      </c>
      <c r="W324" s="87" t="str">
        <f t="shared" ca="1" si="165"/>
        <v>VVAERC aebg_consortiumexpenditures_160722 8_8_2016.xlsm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66 Victor Valley</v>
      </c>
      <c r="B325" s="147" t="s">
        <v>25</v>
      </c>
      <c r="C325" s="148"/>
      <c r="D325" s="3">
        <v>0</v>
      </c>
      <c r="E325" s="4">
        <v>0</v>
      </c>
      <c r="F325" s="101">
        <f t="shared" si="162"/>
        <v>0</v>
      </c>
      <c r="G325" s="3">
        <v>0</v>
      </c>
      <c r="H325" s="4">
        <v>0</v>
      </c>
      <c r="I325" s="101">
        <f t="shared" si="163"/>
        <v>0</v>
      </c>
      <c r="J325" s="115">
        <f t="shared" si="164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65"/>
        <v/>
      </c>
      <c r="U325" s="87" t="e">
        <f t="shared" si="165"/>
        <v>#N/A</v>
      </c>
      <c r="V325" s="87" t="str">
        <f t="shared" ca="1" si="165"/>
        <v>66-Victor-Valley_160822182956</v>
      </c>
      <c r="W325" s="87" t="str">
        <f t="shared" ca="1" si="165"/>
        <v>VVAERC aebg_consortiumexpenditures_160722 8_8_2016.xlsm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66" t="s">
        <v>11</v>
      </c>
      <c r="C326" s="167"/>
      <c r="D326" s="96">
        <f t="shared" ref="D326:E326" si="166">SUM(D321:D325)</f>
        <v>0</v>
      </c>
      <c r="E326" s="96">
        <f t="shared" si="166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64"/>
        <v>0</v>
      </c>
      <c r="K326" s="29"/>
      <c r="L326" s="96">
        <f t="shared" ref="L326:R326" si="167">SUM(L321:L325)</f>
        <v>0</v>
      </c>
      <c r="M326" s="96">
        <f t="shared" si="167"/>
        <v>0</v>
      </c>
      <c r="N326" s="96">
        <f t="shared" si="167"/>
        <v>0</v>
      </c>
      <c r="O326" s="96">
        <f t="shared" si="167"/>
        <v>0</v>
      </c>
      <c r="P326" s="96">
        <f t="shared" si="167"/>
        <v>0</v>
      </c>
      <c r="Q326" s="96">
        <f t="shared" si="167"/>
        <v>0</v>
      </c>
      <c r="R326" s="96">
        <f t="shared" si="167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5" t="s">
        <v>26</v>
      </c>
      <c r="C328" s="146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68"/>
      <c r="M328" s="168"/>
      <c r="N328" s="168"/>
      <c r="O328" s="168"/>
      <c r="P328" s="168"/>
      <c r="Q328" s="168"/>
      <c r="R328" s="168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66 Victor Valley</v>
      </c>
      <c r="B329" s="156" t="s">
        <v>27</v>
      </c>
      <c r="C329" s="157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55"/>
      <c r="M329" s="155"/>
      <c r="N329" s="155"/>
      <c r="O329" s="155"/>
      <c r="P329" s="155"/>
      <c r="Q329" s="155"/>
      <c r="R329" s="155"/>
      <c r="S329" s="98"/>
      <c r="T329" s="89" t="str">
        <f>T325</f>
        <v/>
      </c>
      <c r="U329" s="87" t="e">
        <f>U325</f>
        <v>#N/A</v>
      </c>
      <c r="V329" s="87" t="str">
        <f ca="1">V325</f>
        <v>66-Victor-Valley_160822182956</v>
      </c>
      <c r="W329" s="87" t="str">
        <f ca="1">W325</f>
        <v>VVAERC aebg_consortiumexpenditures_160722 8_8_2016.xlsm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66 Victor Valley</v>
      </c>
      <c r="B330" s="147" t="s">
        <v>28</v>
      </c>
      <c r="C330" s="148"/>
      <c r="D330" s="2">
        <v>0</v>
      </c>
      <c r="E330" s="2">
        <v>0</v>
      </c>
      <c r="F330" s="100">
        <f t="shared" ref="F330:F336" si="168">SUM(D330:E330)</f>
        <v>0</v>
      </c>
      <c r="G330" s="2">
        <v>0</v>
      </c>
      <c r="H330" s="2">
        <v>0</v>
      </c>
      <c r="I330" s="100">
        <f t="shared" ref="I330:I336" si="169">SUM(G330:H330)</f>
        <v>0</v>
      </c>
      <c r="J330" s="114">
        <f t="shared" ref="J330:J337" si="170">IF(F330-I330=0,0,IF(F330-I330&gt;0,TEXT(ABS(F330-I330),"$#,###")&amp;" ▼",TEXT(ABS(F330-I330),"$#,###")&amp;" ▲"))</f>
        <v>0</v>
      </c>
      <c r="K330" s="28" t="s">
        <v>1052</v>
      </c>
      <c r="L330" s="155"/>
      <c r="M330" s="155"/>
      <c r="N330" s="155"/>
      <c r="O330" s="155"/>
      <c r="P330" s="155"/>
      <c r="Q330" s="155"/>
      <c r="R330" s="155"/>
      <c r="S330" s="98"/>
      <c r="T330" s="89" t="str">
        <f t="shared" ref="T330:W336" si="171">T329</f>
        <v/>
      </c>
      <c r="U330" s="87" t="e">
        <f t="shared" si="171"/>
        <v>#N/A</v>
      </c>
      <c r="V330" s="87" t="str">
        <f t="shared" ca="1" si="171"/>
        <v>66-Victor-Valley_160822182956</v>
      </c>
      <c r="W330" s="87" t="str">
        <f t="shared" ca="1" si="171"/>
        <v>VVAERC aebg_consortiumexpenditures_160722 8_8_2016.xlsm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72">A330</f>
        <v>66 Victor Valley</v>
      </c>
      <c r="B331" s="147" t="s">
        <v>29</v>
      </c>
      <c r="C331" s="148"/>
      <c r="D331" s="2">
        <v>0</v>
      </c>
      <c r="E331" s="2">
        <v>0</v>
      </c>
      <c r="F331" s="100">
        <f t="shared" si="168"/>
        <v>0</v>
      </c>
      <c r="G331" s="2">
        <v>0</v>
      </c>
      <c r="H331" s="2">
        <v>0</v>
      </c>
      <c r="I331" s="100">
        <f t="shared" si="169"/>
        <v>0</v>
      </c>
      <c r="J331" s="114">
        <f t="shared" si="170"/>
        <v>0</v>
      </c>
      <c r="K331" s="28" t="s">
        <v>1052</v>
      </c>
      <c r="L331" s="155"/>
      <c r="M331" s="155"/>
      <c r="N331" s="155"/>
      <c r="O331" s="155"/>
      <c r="P331" s="155"/>
      <c r="Q331" s="155"/>
      <c r="R331" s="155"/>
      <c r="S331" s="98"/>
      <c r="T331" s="89" t="str">
        <f t="shared" si="171"/>
        <v/>
      </c>
      <c r="U331" s="87" t="e">
        <f t="shared" si="171"/>
        <v>#N/A</v>
      </c>
      <c r="V331" s="87" t="str">
        <f t="shared" ca="1" si="171"/>
        <v>66-Victor-Valley_160822182956</v>
      </c>
      <c r="W331" s="87" t="str">
        <f t="shared" ca="1" si="171"/>
        <v>VVAERC aebg_consortiumexpenditures_160722 8_8_2016.xlsm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72"/>
        <v>66 Victor Valley</v>
      </c>
      <c r="B332" s="147" t="s">
        <v>30</v>
      </c>
      <c r="C332" s="148"/>
      <c r="D332" s="1">
        <v>0</v>
      </c>
      <c r="E332" s="1">
        <v>0</v>
      </c>
      <c r="F332" s="100">
        <f t="shared" si="168"/>
        <v>0</v>
      </c>
      <c r="G332" s="1">
        <v>0</v>
      </c>
      <c r="H332" s="1">
        <v>0</v>
      </c>
      <c r="I332" s="100">
        <f t="shared" si="169"/>
        <v>0</v>
      </c>
      <c r="J332" s="114">
        <f t="shared" si="170"/>
        <v>0</v>
      </c>
      <c r="K332" s="28" t="s">
        <v>1052</v>
      </c>
      <c r="L332" s="155"/>
      <c r="M332" s="155"/>
      <c r="N332" s="155"/>
      <c r="O332" s="155"/>
      <c r="P332" s="155"/>
      <c r="Q332" s="155"/>
      <c r="R332" s="155"/>
      <c r="S332" s="98"/>
      <c r="T332" s="89" t="str">
        <f t="shared" si="171"/>
        <v/>
      </c>
      <c r="U332" s="87" t="e">
        <f t="shared" si="171"/>
        <v>#N/A</v>
      </c>
      <c r="V332" s="87" t="str">
        <f t="shared" ca="1" si="171"/>
        <v>66-Victor-Valley_160822182956</v>
      </c>
      <c r="W332" s="87" t="str">
        <f t="shared" ca="1" si="171"/>
        <v>VVAERC aebg_consortiumexpenditures_160722 8_8_2016.xlsm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72"/>
        <v>66 Victor Valley</v>
      </c>
      <c r="B333" s="147" t="s">
        <v>31</v>
      </c>
      <c r="C333" s="148"/>
      <c r="D333" s="2">
        <v>0</v>
      </c>
      <c r="E333" s="2">
        <v>0</v>
      </c>
      <c r="F333" s="100">
        <f t="shared" si="168"/>
        <v>0</v>
      </c>
      <c r="G333" s="2">
        <v>0</v>
      </c>
      <c r="H333" s="2">
        <v>0</v>
      </c>
      <c r="I333" s="100">
        <f t="shared" si="169"/>
        <v>0</v>
      </c>
      <c r="J333" s="114">
        <f t="shared" si="170"/>
        <v>0</v>
      </c>
      <c r="K333" s="28" t="s">
        <v>1052</v>
      </c>
      <c r="L333" s="155"/>
      <c r="M333" s="155"/>
      <c r="N333" s="155"/>
      <c r="O333" s="155"/>
      <c r="P333" s="155"/>
      <c r="Q333" s="155"/>
      <c r="R333" s="155"/>
      <c r="S333" s="98"/>
      <c r="T333" s="89" t="str">
        <f t="shared" si="171"/>
        <v/>
      </c>
      <c r="U333" s="87" t="e">
        <f t="shared" si="171"/>
        <v>#N/A</v>
      </c>
      <c r="V333" s="87" t="str">
        <f t="shared" ca="1" si="171"/>
        <v>66-Victor-Valley_160822182956</v>
      </c>
      <c r="W333" s="87" t="str">
        <f t="shared" ca="1" si="171"/>
        <v>VVAERC aebg_consortiumexpenditures_160722 8_8_2016.xlsm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72"/>
        <v>66 Victor Valley</v>
      </c>
      <c r="B334" s="147" t="s">
        <v>32</v>
      </c>
      <c r="C334" s="148"/>
      <c r="D334" s="2">
        <v>0</v>
      </c>
      <c r="E334" s="2">
        <v>0</v>
      </c>
      <c r="F334" s="100">
        <f t="shared" si="168"/>
        <v>0</v>
      </c>
      <c r="G334" s="2">
        <v>0</v>
      </c>
      <c r="H334" s="2">
        <v>0</v>
      </c>
      <c r="I334" s="100">
        <f t="shared" si="169"/>
        <v>0</v>
      </c>
      <c r="J334" s="114">
        <f t="shared" si="170"/>
        <v>0</v>
      </c>
      <c r="K334" s="28" t="s">
        <v>1052</v>
      </c>
      <c r="L334" s="155"/>
      <c r="M334" s="155"/>
      <c r="N334" s="155"/>
      <c r="O334" s="155"/>
      <c r="P334" s="155"/>
      <c r="Q334" s="155"/>
      <c r="R334" s="155"/>
      <c r="S334" s="66"/>
      <c r="T334" s="89" t="str">
        <f t="shared" si="171"/>
        <v/>
      </c>
      <c r="U334" s="87" t="e">
        <f t="shared" si="171"/>
        <v>#N/A</v>
      </c>
      <c r="V334" s="87" t="str">
        <f t="shared" ca="1" si="171"/>
        <v>66-Victor-Valley_160822182956</v>
      </c>
      <c r="W334" s="87" t="str">
        <f t="shared" ca="1" si="171"/>
        <v>VVAERC aebg_consortiumexpenditures_160722 8_8_2016.xlsm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72"/>
        <v>66 Victor Valley</v>
      </c>
      <c r="B335" s="147" t="s">
        <v>33</v>
      </c>
      <c r="C335" s="148"/>
      <c r="D335" s="2">
        <v>0</v>
      </c>
      <c r="E335" s="2">
        <v>0</v>
      </c>
      <c r="F335" s="100">
        <f t="shared" si="168"/>
        <v>0</v>
      </c>
      <c r="G335" s="2">
        <v>0</v>
      </c>
      <c r="H335" s="2">
        <v>0</v>
      </c>
      <c r="I335" s="100">
        <f t="shared" si="169"/>
        <v>0</v>
      </c>
      <c r="J335" s="114">
        <f t="shared" si="170"/>
        <v>0</v>
      </c>
      <c r="K335" s="28" t="s">
        <v>1052</v>
      </c>
      <c r="L335" s="155"/>
      <c r="M335" s="155"/>
      <c r="N335" s="155"/>
      <c r="O335" s="155"/>
      <c r="P335" s="155"/>
      <c r="Q335" s="155"/>
      <c r="R335" s="155"/>
      <c r="S335" s="111" t="s">
        <v>37</v>
      </c>
      <c r="T335" s="89" t="str">
        <f t="shared" si="171"/>
        <v/>
      </c>
      <c r="U335" s="87" t="e">
        <f t="shared" si="171"/>
        <v>#N/A</v>
      </c>
      <c r="V335" s="87" t="str">
        <f t="shared" ca="1" si="171"/>
        <v>66-Victor-Valley_160822182956</v>
      </c>
      <c r="W335" s="87" t="str">
        <f t="shared" ca="1" si="171"/>
        <v>VVAERC aebg_consortiumexpenditures_160722 8_8_2016.xlsm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72"/>
        <v>66 Victor Valley</v>
      </c>
      <c r="B336" s="158" t="s">
        <v>1070</v>
      </c>
      <c r="C336" s="159"/>
      <c r="D336" s="3">
        <v>0</v>
      </c>
      <c r="E336" s="4">
        <v>0</v>
      </c>
      <c r="F336" s="101">
        <f t="shared" si="168"/>
        <v>0</v>
      </c>
      <c r="G336" s="3">
        <v>0</v>
      </c>
      <c r="H336" s="4">
        <v>0</v>
      </c>
      <c r="I336" s="101">
        <f t="shared" si="169"/>
        <v>0</v>
      </c>
      <c r="J336" s="115">
        <f t="shared" si="170"/>
        <v>0</v>
      </c>
      <c r="K336" s="28" t="s">
        <v>1052</v>
      </c>
      <c r="L336" s="155"/>
      <c r="M336" s="155"/>
      <c r="N336" s="155"/>
      <c r="O336" s="155"/>
      <c r="P336" s="155"/>
      <c r="Q336" s="155"/>
      <c r="R336" s="155"/>
      <c r="S336" s="112" t="s">
        <v>1066</v>
      </c>
      <c r="T336" s="89" t="str">
        <f t="shared" si="171"/>
        <v/>
      </c>
      <c r="U336" s="87" t="e">
        <f t="shared" si="171"/>
        <v>#N/A</v>
      </c>
      <c r="V336" s="87" t="str">
        <f t="shared" ca="1" si="171"/>
        <v>66-Victor-Valley_160822182956</v>
      </c>
      <c r="W336" s="87" t="str">
        <f t="shared" ca="1" si="171"/>
        <v>VVAERC aebg_consortiumexpenditures_160722 8_8_2016.xlsm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73">SUM(D329:D336)</f>
        <v>0</v>
      </c>
      <c r="E337" s="96">
        <f t="shared" si="173"/>
        <v>0</v>
      </c>
      <c r="F337" s="102">
        <f t="shared" si="173"/>
        <v>0</v>
      </c>
      <c r="G337" s="96">
        <f t="shared" si="173"/>
        <v>0</v>
      </c>
      <c r="H337" s="96">
        <f t="shared" si="173"/>
        <v>0</v>
      </c>
      <c r="I337" s="102">
        <f t="shared" si="173"/>
        <v>0</v>
      </c>
      <c r="J337" s="114">
        <f t="shared" si="170"/>
        <v>0</v>
      </c>
      <c r="K337" s="30"/>
      <c r="L337" s="162"/>
      <c r="M337" s="162"/>
      <c r="N337" s="162"/>
      <c r="O337" s="162"/>
      <c r="P337" s="162"/>
      <c r="Q337" s="162"/>
      <c r="R337" s="162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66-Victor-Valley_160822182956</v>
      </c>
      <c r="W337" s="87" t="str">
        <f ca="1">Sheet1!$B$10</f>
        <v>VVAERC aebg_consortiumexpenditures_160722 8_8_2016.xlsm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70" t="s">
        <v>56</v>
      </c>
      <c r="P340" s="170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71" t="s">
        <v>2</v>
      </c>
      <c r="P341" s="171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64" t="str">
        <f>IF(ISNA(Sheet1!B345),"Please select from the list of member agencies affiliated with the selected Consortium","")</f>
        <v/>
      </c>
      <c r="D342" s="164"/>
      <c r="E342" s="164"/>
      <c r="F342" s="164"/>
      <c r="G342" s="164"/>
      <c r="H342" s="31"/>
      <c r="I342" s="31"/>
      <c r="J342" s="31"/>
      <c r="K342" s="31"/>
      <c r="L342" s="13"/>
      <c r="M342" s="24"/>
      <c r="N342" s="24"/>
      <c r="O342" s="171" t="s">
        <v>12</v>
      </c>
      <c r="P342" s="171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69" t="s">
        <v>1052</v>
      </c>
      <c r="P343" s="169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49" t="s">
        <v>60</v>
      </c>
      <c r="E345" s="150"/>
      <c r="F345" s="150"/>
      <c r="G345" s="150"/>
      <c r="H345" s="150"/>
      <c r="I345" s="150"/>
      <c r="J345" s="151"/>
      <c r="K345" s="27"/>
      <c r="L345" s="139" t="s">
        <v>67</v>
      </c>
      <c r="M345" s="140"/>
      <c r="N345" s="140"/>
      <c r="O345" s="140"/>
      <c r="P345" s="140"/>
      <c r="Q345" s="140"/>
      <c r="R345" s="140"/>
      <c r="S345" s="141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52" t="s">
        <v>1053</v>
      </c>
      <c r="E346" s="152"/>
      <c r="F346" s="152"/>
      <c r="G346" s="152" t="s">
        <v>1054</v>
      </c>
      <c r="H346" s="152"/>
      <c r="I346" s="152"/>
      <c r="J346" s="153" t="s">
        <v>1055</v>
      </c>
      <c r="K346" s="28"/>
      <c r="L346" s="142"/>
      <c r="M346" s="143"/>
      <c r="N346" s="143"/>
      <c r="O346" s="143"/>
      <c r="P346" s="143"/>
      <c r="Q346" s="143"/>
      <c r="R346" s="143"/>
      <c r="S346" s="144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5" t="s">
        <v>2</v>
      </c>
      <c r="C347" s="146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54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74">$B$4</f>
        <v>66 Victor Valley</v>
      </c>
      <c r="B348" s="156" t="s">
        <v>1</v>
      </c>
      <c r="C348" s="157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75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66-Victor-Valley_160822182956</v>
      </c>
      <c r="W348" s="87" t="str">
        <f ca="1">Sheet1!$B$10</f>
        <v>VVAERC aebg_consortiumexpenditures_160722 8_8_2016.xlsm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74"/>
        <v>66 Victor Valley</v>
      </c>
      <c r="B349" s="147" t="s">
        <v>5</v>
      </c>
      <c r="C349" s="148"/>
      <c r="D349" s="2">
        <v>0</v>
      </c>
      <c r="E349" s="2">
        <v>0</v>
      </c>
      <c r="F349" s="100">
        <f t="shared" ref="F349:F354" si="176">SUM(D349:E349)</f>
        <v>0</v>
      </c>
      <c r="G349" s="2">
        <v>0</v>
      </c>
      <c r="H349" s="2">
        <v>0</v>
      </c>
      <c r="I349" s="100">
        <f t="shared" ref="I349:I354" si="177">SUM(G349:H349)</f>
        <v>0</v>
      </c>
      <c r="J349" s="114">
        <f t="shared" ref="J349:J354" si="178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75"/>
        <v>0</v>
      </c>
      <c r="T349" s="89" t="str">
        <f t="shared" ref="T349:U354" si="179">T348</f>
        <v/>
      </c>
      <c r="U349" s="87" t="e">
        <f t="shared" si="179"/>
        <v>#N/A</v>
      </c>
      <c r="V349" s="87" t="str">
        <f ca="1">Sheet1!$B$8</f>
        <v>66-Victor-Valley_160822182956</v>
      </c>
      <c r="W349" s="87" t="str">
        <f ca="1">Sheet1!$B$10</f>
        <v>VVAERC aebg_consortiumexpenditures_160722 8_8_2016.xlsm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74"/>
        <v>66 Victor Valley</v>
      </c>
      <c r="B350" s="147" t="s">
        <v>6</v>
      </c>
      <c r="C350" s="148"/>
      <c r="D350" s="2">
        <v>0</v>
      </c>
      <c r="E350" s="2">
        <v>0</v>
      </c>
      <c r="F350" s="100">
        <f t="shared" si="176"/>
        <v>0</v>
      </c>
      <c r="G350" s="2">
        <v>0</v>
      </c>
      <c r="H350" s="2">
        <v>0</v>
      </c>
      <c r="I350" s="100">
        <f t="shared" si="177"/>
        <v>0</v>
      </c>
      <c r="J350" s="114">
        <f t="shared" si="178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75"/>
        <v>0</v>
      </c>
      <c r="T350" s="89" t="str">
        <f t="shared" si="179"/>
        <v/>
      </c>
      <c r="U350" s="87" t="e">
        <f t="shared" si="179"/>
        <v>#N/A</v>
      </c>
      <c r="V350" s="87" t="str">
        <f ca="1">Sheet1!$B$8</f>
        <v>66-Victor-Valley_160822182956</v>
      </c>
      <c r="W350" s="87" t="str">
        <f ca="1">Sheet1!$B$10</f>
        <v>VVAERC aebg_consortiumexpenditures_160722 8_8_2016.xlsm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74"/>
        <v>66 Victor Valley</v>
      </c>
      <c r="B351" s="147" t="s">
        <v>7</v>
      </c>
      <c r="C351" s="148"/>
      <c r="D351" s="2">
        <v>0</v>
      </c>
      <c r="E351" s="2">
        <v>0</v>
      </c>
      <c r="F351" s="100">
        <f t="shared" si="176"/>
        <v>0</v>
      </c>
      <c r="G351" s="2">
        <v>0</v>
      </c>
      <c r="H351" s="2">
        <v>0</v>
      </c>
      <c r="I351" s="100">
        <f t="shared" si="177"/>
        <v>0</v>
      </c>
      <c r="J351" s="114">
        <f t="shared" si="178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75"/>
        <v>0</v>
      </c>
      <c r="T351" s="89" t="str">
        <f t="shared" si="179"/>
        <v/>
      </c>
      <c r="U351" s="87" t="e">
        <f t="shared" si="179"/>
        <v>#N/A</v>
      </c>
      <c r="V351" s="87" t="str">
        <f ca="1">Sheet1!$B$8</f>
        <v>66-Victor-Valley_160822182956</v>
      </c>
      <c r="W351" s="87" t="str">
        <f ca="1">Sheet1!$B$10</f>
        <v>VVAERC aebg_consortiumexpenditures_160722 8_8_2016.xlsm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74"/>
        <v>66 Victor Valley</v>
      </c>
      <c r="B352" s="147" t="s">
        <v>8</v>
      </c>
      <c r="C352" s="148"/>
      <c r="D352" s="2">
        <v>0</v>
      </c>
      <c r="E352" s="2">
        <v>0</v>
      </c>
      <c r="F352" s="100">
        <f t="shared" si="176"/>
        <v>0</v>
      </c>
      <c r="G352" s="2">
        <v>0</v>
      </c>
      <c r="H352" s="2">
        <v>0</v>
      </c>
      <c r="I352" s="100">
        <f t="shared" si="177"/>
        <v>0</v>
      </c>
      <c r="J352" s="114">
        <f t="shared" si="178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75"/>
        <v>0</v>
      </c>
      <c r="T352" s="89" t="str">
        <f t="shared" si="179"/>
        <v/>
      </c>
      <c r="U352" s="87" t="e">
        <f t="shared" si="179"/>
        <v>#N/A</v>
      </c>
      <c r="V352" s="87" t="str">
        <f ca="1">Sheet1!$B$8</f>
        <v>66-Victor-Valley_160822182956</v>
      </c>
      <c r="W352" s="87" t="str">
        <f ca="1">Sheet1!$B$10</f>
        <v>VVAERC aebg_consortiumexpenditures_160722 8_8_2016.xlsm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74"/>
        <v>66 Victor Valley</v>
      </c>
      <c r="B353" s="147" t="s">
        <v>9</v>
      </c>
      <c r="C353" s="148"/>
      <c r="D353" s="2">
        <v>0</v>
      </c>
      <c r="E353" s="2">
        <v>0</v>
      </c>
      <c r="F353" s="100">
        <f t="shared" si="176"/>
        <v>0</v>
      </c>
      <c r="G353" s="2">
        <v>0</v>
      </c>
      <c r="H353" s="2">
        <v>0</v>
      </c>
      <c r="I353" s="100">
        <f t="shared" si="177"/>
        <v>0</v>
      </c>
      <c r="J353" s="114">
        <f t="shared" si="178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75"/>
        <v>0</v>
      </c>
      <c r="T353" s="89" t="str">
        <f t="shared" si="179"/>
        <v/>
      </c>
      <c r="U353" s="87" t="e">
        <f t="shared" si="179"/>
        <v>#N/A</v>
      </c>
      <c r="V353" s="87" t="str">
        <f ca="1">Sheet1!$B$8</f>
        <v>66-Victor-Valley_160822182956</v>
      </c>
      <c r="W353" s="87" t="str">
        <f ca="1">Sheet1!$B$10</f>
        <v>VVAERC aebg_consortiumexpenditures_160722 8_8_2016.xlsm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74"/>
        <v>66 Victor Valley</v>
      </c>
      <c r="B354" s="158" t="s">
        <v>10</v>
      </c>
      <c r="C354" s="159"/>
      <c r="D354" s="3">
        <v>0</v>
      </c>
      <c r="E354" s="4">
        <v>0</v>
      </c>
      <c r="F354" s="101">
        <f t="shared" si="176"/>
        <v>0</v>
      </c>
      <c r="G354" s="3">
        <v>0</v>
      </c>
      <c r="H354" s="4">
        <v>0</v>
      </c>
      <c r="I354" s="101">
        <f t="shared" si="177"/>
        <v>0</v>
      </c>
      <c r="J354" s="115">
        <f t="shared" si="178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75"/>
        <v>0</v>
      </c>
      <c r="T354" s="89" t="str">
        <f t="shared" si="179"/>
        <v/>
      </c>
      <c r="U354" s="87" t="e">
        <f t="shared" si="179"/>
        <v>#N/A</v>
      </c>
      <c r="V354" s="87" t="str">
        <f ca="1">Sheet1!$B$8</f>
        <v>66-Victor-Valley_160822182956</v>
      </c>
      <c r="W354" s="87" t="str">
        <f ca="1">Sheet1!$B$10</f>
        <v>VVAERC aebg_consortiumexpenditures_160722 8_8_2016.xlsm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60" t="s">
        <v>11</v>
      </c>
      <c r="C355" s="161"/>
      <c r="D355" s="96">
        <f t="shared" ref="D355:E355" si="180">SUM(D348:D354)</f>
        <v>0</v>
      </c>
      <c r="E355" s="96">
        <f t="shared" si="180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1">SUM(L348:L354)</f>
        <v>0</v>
      </c>
      <c r="M355" s="96">
        <f t="shared" si="181"/>
        <v>0</v>
      </c>
      <c r="N355" s="96">
        <f t="shared" si="181"/>
        <v>0</v>
      </c>
      <c r="O355" s="96">
        <f t="shared" si="181"/>
        <v>0</v>
      </c>
      <c r="P355" s="96">
        <f t="shared" si="181"/>
        <v>0</v>
      </c>
      <c r="Q355" s="96">
        <f t="shared" si="181"/>
        <v>0</v>
      </c>
      <c r="R355" s="96">
        <f t="shared" si="181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5" t="s">
        <v>12</v>
      </c>
      <c r="C357" s="146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66 Victor Valley</v>
      </c>
      <c r="B358" s="156" t="s">
        <v>21</v>
      </c>
      <c r="C358" s="157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66-Victor-Valley_160822182956</v>
      </c>
      <c r="W358" s="87" t="str">
        <f ca="1">W354</f>
        <v>VVAERC aebg_consortiumexpenditures_160722 8_8_2016.xlsm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66 Victor Valley</v>
      </c>
      <c r="B359" s="147" t="s">
        <v>22</v>
      </c>
      <c r="C359" s="148"/>
      <c r="D359" s="2">
        <v>0</v>
      </c>
      <c r="E359" s="2">
        <v>0</v>
      </c>
      <c r="F359" s="99">
        <f t="shared" ref="F359:F362" si="182">SUM(D359:E359)</f>
        <v>0</v>
      </c>
      <c r="G359" s="2">
        <v>0</v>
      </c>
      <c r="H359" s="2">
        <v>0</v>
      </c>
      <c r="I359" s="100">
        <f t="shared" ref="I359:I362" si="183">SUM(G359:H359)</f>
        <v>0</v>
      </c>
      <c r="J359" s="114">
        <f t="shared" ref="J359:J363" si="184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85">T358</f>
        <v/>
      </c>
      <c r="U359" s="87" t="e">
        <f t="shared" si="185"/>
        <v>#N/A</v>
      </c>
      <c r="V359" s="87" t="str">
        <f t="shared" ca="1" si="185"/>
        <v>66-Victor-Valley_160822182956</v>
      </c>
      <c r="W359" s="87" t="str">
        <f t="shared" ca="1" si="185"/>
        <v>VVAERC aebg_consortiumexpenditures_160722 8_8_2016.xlsm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66 Victor Valley</v>
      </c>
      <c r="B360" s="147" t="s">
        <v>23</v>
      </c>
      <c r="C360" s="148"/>
      <c r="D360" s="2">
        <v>0</v>
      </c>
      <c r="E360" s="2">
        <v>0</v>
      </c>
      <c r="F360" s="99">
        <f t="shared" si="182"/>
        <v>0</v>
      </c>
      <c r="G360" s="2">
        <v>0</v>
      </c>
      <c r="H360" s="2">
        <v>0</v>
      </c>
      <c r="I360" s="100">
        <f t="shared" si="183"/>
        <v>0</v>
      </c>
      <c r="J360" s="114">
        <f t="shared" si="184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85"/>
        <v/>
      </c>
      <c r="U360" s="87" t="e">
        <f t="shared" si="185"/>
        <v>#N/A</v>
      </c>
      <c r="V360" s="87" t="str">
        <f t="shared" ca="1" si="185"/>
        <v>66-Victor-Valley_160822182956</v>
      </c>
      <c r="W360" s="87" t="str">
        <f t="shared" ca="1" si="185"/>
        <v>VVAERC aebg_consortiumexpenditures_160722 8_8_2016.xlsm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66 Victor Valley</v>
      </c>
      <c r="B361" s="147" t="s">
        <v>24</v>
      </c>
      <c r="C361" s="148"/>
      <c r="D361" s="2">
        <v>0</v>
      </c>
      <c r="E361" s="2">
        <v>0</v>
      </c>
      <c r="F361" s="99">
        <f t="shared" si="182"/>
        <v>0</v>
      </c>
      <c r="G361" s="2">
        <v>0</v>
      </c>
      <c r="H361" s="2">
        <v>0</v>
      </c>
      <c r="I361" s="100">
        <f t="shared" si="183"/>
        <v>0</v>
      </c>
      <c r="J361" s="114">
        <f t="shared" si="184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85"/>
        <v/>
      </c>
      <c r="U361" s="87" t="e">
        <f t="shared" si="185"/>
        <v>#N/A</v>
      </c>
      <c r="V361" s="87" t="str">
        <f t="shared" ca="1" si="185"/>
        <v>66-Victor-Valley_160822182956</v>
      </c>
      <c r="W361" s="87" t="str">
        <f t="shared" ca="1" si="185"/>
        <v>VVAERC aebg_consortiumexpenditures_160722 8_8_2016.xlsm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66 Victor Valley</v>
      </c>
      <c r="B362" s="147" t="s">
        <v>25</v>
      </c>
      <c r="C362" s="148"/>
      <c r="D362" s="3">
        <v>0</v>
      </c>
      <c r="E362" s="4">
        <v>0</v>
      </c>
      <c r="F362" s="101">
        <f t="shared" si="182"/>
        <v>0</v>
      </c>
      <c r="G362" s="3">
        <v>0</v>
      </c>
      <c r="H362" s="4">
        <v>0</v>
      </c>
      <c r="I362" s="101">
        <f t="shared" si="183"/>
        <v>0</v>
      </c>
      <c r="J362" s="115">
        <f t="shared" si="184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85"/>
        <v/>
      </c>
      <c r="U362" s="87" t="e">
        <f t="shared" si="185"/>
        <v>#N/A</v>
      </c>
      <c r="V362" s="87" t="str">
        <f t="shared" ca="1" si="185"/>
        <v>66-Victor-Valley_160822182956</v>
      </c>
      <c r="W362" s="87" t="str">
        <f t="shared" ca="1" si="185"/>
        <v>VVAERC aebg_consortiumexpenditures_160722 8_8_2016.xlsm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66" t="s">
        <v>11</v>
      </c>
      <c r="C363" s="167"/>
      <c r="D363" s="96">
        <f t="shared" ref="D363:E363" si="186">SUM(D358:D362)</f>
        <v>0</v>
      </c>
      <c r="E363" s="96">
        <f t="shared" si="186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84"/>
        <v>0</v>
      </c>
      <c r="K363" s="29"/>
      <c r="L363" s="96">
        <f t="shared" ref="L363:R363" si="187">SUM(L358:L362)</f>
        <v>0</v>
      </c>
      <c r="M363" s="96">
        <f t="shared" si="187"/>
        <v>0</v>
      </c>
      <c r="N363" s="96">
        <f t="shared" si="187"/>
        <v>0</v>
      </c>
      <c r="O363" s="96">
        <f t="shared" si="187"/>
        <v>0</v>
      </c>
      <c r="P363" s="96">
        <f t="shared" si="187"/>
        <v>0</v>
      </c>
      <c r="Q363" s="96">
        <f t="shared" si="187"/>
        <v>0</v>
      </c>
      <c r="R363" s="96">
        <f t="shared" si="187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5" t="s">
        <v>26</v>
      </c>
      <c r="C365" s="146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68"/>
      <c r="M365" s="168"/>
      <c r="N365" s="168"/>
      <c r="O365" s="168"/>
      <c r="P365" s="168"/>
      <c r="Q365" s="168"/>
      <c r="R365" s="168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66 Victor Valley</v>
      </c>
      <c r="B366" s="156" t="s">
        <v>27</v>
      </c>
      <c r="C366" s="157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55"/>
      <c r="M366" s="155"/>
      <c r="N366" s="155"/>
      <c r="O366" s="155"/>
      <c r="P366" s="155"/>
      <c r="Q366" s="155"/>
      <c r="R366" s="155"/>
      <c r="S366" s="98"/>
      <c r="T366" s="89" t="str">
        <f>T362</f>
        <v/>
      </c>
      <c r="U366" s="87" t="e">
        <f>U362</f>
        <v>#N/A</v>
      </c>
      <c r="V366" s="87" t="str">
        <f ca="1">V362</f>
        <v>66-Victor-Valley_160822182956</v>
      </c>
      <c r="W366" s="87" t="str">
        <f ca="1">W362</f>
        <v>VVAERC aebg_consortiumexpenditures_160722 8_8_2016.xlsm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66 Victor Valley</v>
      </c>
      <c r="B367" s="147" t="s">
        <v>28</v>
      </c>
      <c r="C367" s="148"/>
      <c r="D367" s="2">
        <v>0</v>
      </c>
      <c r="E367" s="2">
        <v>0</v>
      </c>
      <c r="F367" s="100">
        <f t="shared" ref="F367:F373" si="188">SUM(D367:E367)</f>
        <v>0</v>
      </c>
      <c r="G367" s="2">
        <v>0</v>
      </c>
      <c r="H367" s="2">
        <v>0</v>
      </c>
      <c r="I367" s="100">
        <f t="shared" ref="I367:I373" si="189">SUM(G367:H367)</f>
        <v>0</v>
      </c>
      <c r="J367" s="114">
        <f t="shared" ref="J367:J374" si="190">IF(F367-I367=0,0,IF(F367-I367&gt;0,TEXT(ABS(F367-I367),"$#,###")&amp;" ▼",TEXT(ABS(F367-I367),"$#,###")&amp;" ▲"))</f>
        <v>0</v>
      </c>
      <c r="K367" s="28" t="s">
        <v>1052</v>
      </c>
      <c r="L367" s="155"/>
      <c r="M367" s="155"/>
      <c r="N367" s="155"/>
      <c r="O367" s="155"/>
      <c r="P367" s="155"/>
      <c r="Q367" s="155"/>
      <c r="R367" s="155"/>
      <c r="S367" s="98"/>
      <c r="T367" s="89" t="str">
        <f t="shared" ref="T367:W373" si="191">T366</f>
        <v/>
      </c>
      <c r="U367" s="87" t="e">
        <f t="shared" si="191"/>
        <v>#N/A</v>
      </c>
      <c r="V367" s="87" t="str">
        <f t="shared" ca="1" si="191"/>
        <v>66-Victor-Valley_160822182956</v>
      </c>
      <c r="W367" s="87" t="str">
        <f t="shared" ca="1" si="191"/>
        <v>VVAERC aebg_consortiumexpenditures_160722 8_8_2016.xlsm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192">A367</f>
        <v>66 Victor Valley</v>
      </c>
      <c r="B368" s="147" t="s">
        <v>29</v>
      </c>
      <c r="C368" s="148"/>
      <c r="D368" s="2">
        <v>0</v>
      </c>
      <c r="E368" s="2">
        <v>0</v>
      </c>
      <c r="F368" s="100">
        <f t="shared" si="188"/>
        <v>0</v>
      </c>
      <c r="G368" s="2">
        <v>0</v>
      </c>
      <c r="H368" s="2">
        <v>0</v>
      </c>
      <c r="I368" s="100">
        <f t="shared" si="189"/>
        <v>0</v>
      </c>
      <c r="J368" s="114">
        <f t="shared" si="190"/>
        <v>0</v>
      </c>
      <c r="K368" s="28" t="s">
        <v>1052</v>
      </c>
      <c r="L368" s="155"/>
      <c r="M368" s="155"/>
      <c r="N368" s="155"/>
      <c r="O368" s="155"/>
      <c r="P368" s="155"/>
      <c r="Q368" s="155"/>
      <c r="R368" s="155"/>
      <c r="S368" s="98"/>
      <c r="T368" s="89" t="str">
        <f t="shared" si="191"/>
        <v/>
      </c>
      <c r="U368" s="87" t="e">
        <f t="shared" si="191"/>
        <v>#N/A</v>
      </c>
      <c r="V368" s="87" t="str">
        <f t="shared" ca="1" si="191"/>
        <v>66-Victor-Valley_160822182956</v>
      </c>
      <c r="W368" s="87" t="str">
        <f t="shared" ca="1" si="191"/>
        <v>VVAERC aebg_consortiumexpenditures_160722 8_8_2016.xlsm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192"/>
        <v>66 Victor Valley</v>
      </c>
      <c r="B369" s="147" t="s">
        <v>30</v>
      </c>
      <c r="C369" s="148"/>
      <c r="D369" s="1">
        <v>0</v>
      </c>
      <c r="E369" s="1">
        <v>0</v>
      </c>
      <c r="F369" s="100">
        <f t="shared" si="188"/>
        <v>0</v>
      </c>
      <c r="G369" s="1">
        <v>0</v>
      </c>
      <c r="H369" s="1">
        <v>0</v>
      </c>
      <c r="I369" s="100">
        <f t="shared" si="189"/>
        <v>0</v>
      </c>
      <c r="J369" s="114">
        <f t="shared" si="190"/>
        <v>0</v>
      </c>
      <c r="K369" s="28" t="s">
        <v>1052</v>
      </c>
      <c r="L369" s="155"/>
      <c r="M369" s="155"/>
      <c r="N369" s="155"/>
      <c r="O369" s="155"/>
      <c r="P369" s="155"/>
      <c r="Q369" s="155"/>
      <c r="R369" s="155"/>
      <c r="S369" s="98"/>
      <c r="T369" s="89" t="str">
        <f t="shared" si="191"/>
        <v/>
      </c>
      <c r="U369" s="87" t="e">
        <f t="shared" si="191"/>
        <v>#N/A</v>
      </c>
      <c r="V369" s="87" t="str">
        <f t="shared" ca="1" si="191"/>
        <v>66-Victor-Valley_160822182956</v>
      </c>
      <c r="W369" s="87" t="str">
        <f t="shared" ca="1" si="191"/>
        <v>VVAERC aebg_consortiumexpenditures_160722 8_8_2016.xlsm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192"/>
        <v>66 Victor Valley</v>
      </c>
      <c r="B370" s="147" t="s">
        <v>31</v>
      </c>
      <c r="C370" s="148"/>
      <c r="D370" s="2">
        <v>0</v>
      </c>
      <c r="E370" s="2">
        <v>0</v>
      </c>
      <c r="F370" s="100">
        <f t="shared" si="188"/>
        <v>0</v>
      </c>
      <c r="G370" s="2">
        <v>0</v>
      </c>
      <c r="H370" s="2">
        <v>0</v>
      </c>
      <c r="I370" s="100">
        <f t="shared" si="189"/>
        <v>0</v>
      </c>
      <c r="J370" s="114">
        <f t="shared" si="190"/>
        <v>0</v>
      </c>
      <c r="K370" s="28" t="s">
        <v>1052</v>
      </c>
      <c r="L370" s="155"/>
      <c r="M370" s="155"/>
      <c r="N370" s="155"/>
      <c r="O370" s="155"/>
      <c r="P370" s="155"/>
      <c r="Q370" s="155"/>
      <c r="R370" s="155"/>
      <c r="S370" s="98"/>
      <c r="T370" s="89" t="str">
        <f t="shared" si="191"/>
        <v/>
      </c>
      <c r="U370" s="87" t="e">
        <f t="shared" si="191"/>
        <v>#N/A</v>
      </c>
      <c r="V370" s="87" t="str">
        <f t="shared" ca="1" si="191"/>
        <v>66-Victor-Valley_160822182956</v>
      </c>
      <c r="W370" s="87" t="str">
        <f t="shared" ca="1" si="191"/>
        <v>VVAERC aebg_consortiumexpenditures_160722 8_8_2016.xlsm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192"/>
        <v>66 Victor Valley</v>
      </c>
      <c r="B371" s="147" t="s">
        <v>32</v>
      </c>
      <c r="C371" s="148"/>
      <c r="D371" s="2">
        <v>0</v>
      </c>
      <c r="E371" s="2">
        <v>0</v>
      </c>
      <c r="F371" s="100">
        <f t="shared" si="188"/>
        <v>0</v>
      </c>
      <c r="G371" s="2">
        <v>0</v>
      </c>
      <c r="H371" s="2">
        <v>0</v>
      </c>
      <c r="I371" s="100">
        <f t="shared" si="189"/>
        <v>0</v>
      </c>
      <c r="J371" s="114">
        <f t="shared" si="190"/>
        <v>0</v>
      </c>
      <c r="K371" s="28" t="s">
        <v>1052</v>
      </c>
      <c r="L371" s="155"/>
      <c r="M371" s="155"/>
      <c r="N371" s="155"/>
      <c r="O371" s="155"/>
      <c r="P371" s="155"/>
      <c r="Q371" s="155"/>
      <c r="R371" s="155"/>
      <c r="S371" s="66"/>
      <c r="T371" s="89" t="str">
        <f t="shared" si="191"/>
        <v/>
      </c>
      <c r="U371" s="87" t="e">
        <f t="shared" si="191"/>
        <v>#N/A</v>
      </c>
      <c r="V371" s="87" t="str">
        <f t="shared" ca="1" si="191"/>
        <v>66-Victor-Valley_160822182956</v>
      </c>
      <c r="W371" s="87" t="str">
        <f t="shared" ca="1" si="191"/>
        <v>VVAERC aebg_consortiumexpenditures_160722 8_8_2016.xlsm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192"/>
        <v>66 Victor Valley</v>
      </c>
      <c r="B372" s="147" t="s">
        <v>33</v>
      </c>
      <c r="C372" s="148"/>
      <c r="D372" s="2">
        <v>0</v>
      </c>
      <c r="E372" s="2">
        <v>0</v>
      </c>
      <c r="F372" s="100">
        <f t="shared" si="188"/>
        <v>0</v>
      </c>
      <c r="G372" s="2">
        <v>0</v>
      </c>
      <c r="H372" s="2">
        <v>0</v>
      </c>
      <c r="I372" s="100">
        <f t="shared" si="189"/>
        <v>0</v>
      </c>
      <c r="J372" s="114">
        <f t="shared" si="190"/>
        <v>0</v>
      </c>
      <c r="K372" s="28" t="s">
        <v>1052</v>
      </c>
      <c r="L372" s="155"/>
      <c r="M372" s="155"/>
      <c r="N372" s="155"/>
      <c r="O372" s="155"/>
      <c r="P372" s="155"/>
      <c r="Q372" s="155"/>
      <c r="R372" s="155"/>
      <c r="S372" s="111" t="s">
        <v>37</v>
      </c>
      <c r="T372" s="89" t="str">
        <f t="shared" si="191"/>
        <v/>
      </c>
      <c r="U372" s="87" t="e">
        <f t="shared" si="191"/>
        <v>#N/A</v>
      </c>
      <c r="V372" s="87" t="str">
        <f t="shared" ca="1" si="191"/>
        <v>66-Victor-Valley_160822182956</v>
      </c>
      <c r="W372" s="87" t="str">
        <f t="shared" ca="1" si="191"/>
        <v>VVAERC aebg_consortiumexpenditures_160722 8_8_2016.xlsm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192"/>
        <v>66 Victor Valley</v>
      </c>
      <c r="B373" s="158" t="s">
        <v>1070</v>
      </c>
      <c r="C373" s="159"/>
      <c r="D373" s="3">
        <v>0</v>
      </c>
      <c r="E373" s="4">
        <v>0</v>
      </c>
      <c r="F373" s="101">
        <f t="shared" si="188"/>
        <v>0</v>
      </c>
      <c r="G373" s="3">
        <v>0</v>
      </c>
      <c r="H373" s="4">
        <v>0</v>
      </c>
      <c r="I373" s="101">
        <f t="shared" si="189"/>
        <v>0</v>
      </c>
      <c r="J373" s="115">
        <f t="shared" si="190"/>
        <v>0</v>
      </c>
      <c r="K373" s="28" t="s">
        <v>1052</v>
      </c>
      <c r="L373" s="155"/>
      <c r="M373" s="155"/>
      <c r="N373" s="155"/>
      <c r="O373" s="155"/>
      <c r="P373" s="155"/>
      <c r="Q373" s="155"/>
      <c r="R373" s="155"/>
      <c r="S373" s="112" t="s">
        <v>1066</v>
      </c>
      <c r="T373" s="89" t="str">
        <f t="shared" si="191"/>
        <v/>
      </c>
      <c r="U373" s="87" t="e">
        <f t="shared" si="191"/>
        <v>#N/A</v>
      </c>
      <c r="V373" s="87" t="str">
        <f t="shared" ca="1" si="191"/>
        <v>66-Victor-Valley_160822182956</v>
      </c>
      <c r="W373" s="87" t="str">
        <f t="shared" ca="1" si="191"/>
        <v>VVAERC aebg_consortiumexpenditures_160722 8_8_2016.xlsm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193">SUM(D366:D373)</f>
        <v>0</v>
      </c>
      <c r="E374" s="96">
        <f t="shared" si="193"/>
        <v>0</v>
      </c>
      <c r="F374" s="102">
        <f t="shared" si="193"/>
        <v>0</v>
      </c>
      <c r="G374" s="96">
        <f t="shared" si="193"/>
        <v>0</v>
      </c>
      <c r="H374" s="96">
        <f t="shared" si="193"/>
        <v>0</v>
      </c>
      <c r="I374" s="102">
        <f t="shared" si="193"/>
        <v>0</v>
      </c>
      <c r="J374" s="114">
        <f t="shared" si="190"/>
        <v>0</v>
      </c>
      <c r="K374" s="30"/>
      <c r="L374" s="162"/>
      <c r="M374" s="162"/>
      <c r="N374" s="162"/>
      <c r="O374" s="162"/>
      <c r="P374" s="162"/>
      <c r="Q374" s="162"/>
      <c r="R374" s="162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70" t="s">
        <v>56</v>
      </c>
      <c r="P377" s="170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71" t="s">
        <v>2</v>
      </c>
      <c r="P378" s="171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64" t="str">
        <f>IF(ISNA(Sheet1!B383),"Please select from the list of member agencies affiliated with the selected Consortium","")</f>
        <v/>
      </c>
      <c r="D379" s="164"/>
      <c r="E379" s="164"/>
      <c r="F379" s="164"/>
      <c r="G379" s="164"/>
      <c r="H379" s="31"/>
      <c r="I379" s="31"/>
      <c r="J379" s="31"/>
      <c r="K379" s="31"/>
      <c r="L379" s="13"/>
      <c r="M379" s="24"/>
      <c r="N379" s="24"/>
      <c r="O379" s="171" t="s">
        <v>12</v>
      </c>
      <c r="P379" s="171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69" t="s">
        <v>1052</v>
      </c>
      <c r="P380" s="169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49" t="s">
        <v>60</v>
      </c>
      <c r="E382" s="150"/>
      <c r="F382" s="150"/>
      <c r="G382" s="150"/>
      <c r="H382" s="150"/>
      <c r="I382" s="150"/>
      <c r="J382" s="151"/>
      <c r="K382" s="27"/>
      <c r="L382" s="139" t="s">
        <v>67</v>
      </c>
      <c r="M382" s="140"/>
      <c r="N382" s="140"/>
      <c r="O382" s="140"/>
      <c r="P382" s="140"/>
      <c r="Q382" s="140"/>
      <c r="R382" s="140"/>
      <c r="S382" s="141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52" t="s">
        <v>1053</v>
      </c>
      <c r="E383" s="152"/>
      <c r="F383" s="152"/>
      <c r="G383" s="152" t="s">
        <v>1054</v>
      </c>
      <c r="H383" s="152"/>
      <c r="I383" s="152"/>
      <c r="J383" s="153" t="s">
        <v>1055</v>
      </c>
      <c r="K383" s="28"/>
      <c r="L383" s="142"/>
      <c r="M383" s="143"/>
      <c r="N383" s="143"/>
      <c r="O383" s="143"/>
      <c r="P383" s="143"/>
      <c r="Q383" s="143"/>
      <c r="R383" s="143"/>
      <c r="S383" s="144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5" t="s">
        <v>2</v>
      </c>
      <c r="C384" s="146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54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194">$B$4</f>
        <v>66 Victor Valley</v>
      </c>
      <c r="B385" s="156" t="s">
        <v>1</v>
      </c>
      <c r="C385" s="157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195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66-Victor-Valley_160822182956</v>
      </c>
      <c r="W385" s="87" t="str">
        <f ca="1">Sheet1!$B$10</f>
        <v>VVAERC aebg_consortiumexpenditures_160722 8_8_2016.xlsm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194"/>
        <v>66 Victor Valley</v>
      </c>
      <c r="B386" s="147" t="s">
        <v>5</v>
      </c>
      <c r="C386" s="148"/>
      <c r="D386" s="2">
        <v>0</v>
      </c>
      <c r="E386" s="2">
        <v>0</v>
      </c>
      <c r="F386" s="100">
        <f t="shared" ref="F386:F391" si="196">SUM(D386:E386)</f>
        <v>0</v>
      </c>
      <c r="G386" s="2">
        <v>0</v>
      </c>
      <c r="H386" s="2">
        <v>0</v>
      </c>
      <c r="I386" s="100">
        <f t="shared" ref="I386:I391" si="197">SUM(G386:H386)</f>
        <v>0</v>
      </c>
      <c r="J386" s="114">
        <f t="shared" ref="J386:J391" si="198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195"/>
        <v>0</v>
      </c>
      <c r="T386" s="89" t="str">
        <f t="shared" ref="T386:U391" si="199">T385</f>
        <v/>
      </c>
      <c r="U386" s="87" t="e">
        <f t="shared" si="199"/>
        <v>#N/A</v>
      </c>
      <c r="V386" s="87" t="str">
        <f ca="1">Sheet1!$B$8</f>
        <v>66-Victor-Valley_160822182956</v>
      </c>
      <c r="W386" s="87" t="str">
        <f ca="1">Sheet1!$B$10</f>
        <v>VVAERC aebg_consortiumexpenditures_160722 8_8_2016.xlsm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194"/>
        <v>66 Victor Valley</v>
      </c>
      <c r="B387" s="147" t="s">
        <v>6</v>
      </c>
      <c r="C387" s="148"/>
      <c r="D387" s="2">
        <v>0</v>
      </c>
      <c r="E387" s="2">
        <v>0</v>
      </c>
      <c r="F387" s="100">
        <f t="shared" si="196"/>
        <v>0</v>
      </c>
      <c r="G387" s="2">
        <v>0</v>
      </c>
      <c r="H387" s="2">
        <v>0</v>
      </c>
      <c r="I387" s="100">
        <f t="shared" si="197"/>
        <v>0</v>
      </c>
      <c r="J387" s="114">
        <f t="shared" si="198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195"/>
        <v>0</v>
      </c>
      <c r="T387" s="89" t="str">
        <f t="shared" si="199"/>
        <v/>
      </c>
      <c r="U387" s="87" t="e">
        <f t="shared" si="199"/>
        <v>#N/A</v>
      </c>
      <c r="V387" s="87" t="str">
        <f ca="1">Sheet1!$B$8</f>
        <v>66-Victor-Valley_160822182956</v>
      </c>
      <c r="W387" s="87" t="str">
        <f ca="1">Sheet1!$B$10</f>
        <v>VVAERC aebg_consortiumexpenditures_160722 8_8_2016.xlsm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194"/>
        <v>66 Victor Valley</v>
      </c>
      <c r="B388" s="147" t="s">
        <v>7</v>
      </c>
      <c r="C388" s="148"/>
      <c r="D388" s="2">
        <v>0</v>
      </c>
      <c r="E388" s="2">
        <v>0</v>
      </c>
      <c r="F388" s="100">
        <f t="shared" si="196"/>
        <v>0</v>
      </c>
      <c r="G388" s="2">
        <v>0</v>
      </c>
      <c r="H388" s="2">
        <v>0</v>
      </c>
      <c r="I388" s="100">
        <f t="shared" si="197"/>
        <v>0</v>
      </c>
      <c r="J388" s="114">
        <f t="shared" si="198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195"/>
        <v>0</v>
      </c>
      <c r="T388" s="89" t="str">
        <f t="shared" si="199"/>
        <v/>
      </c>
      <c r="U388" s="87" t="e">
        <f t="shared" si="199"/>
        <v>#N/A</v>
      </c>
      <c r="V388" s="87" t="str">
        <f ca="1">Sheet1!$B$8</f>
        <v>66-Victor-Valley_160822182956</v>
      </c>
      <c r="W388" s="87" t="str">
        <f ca="1">Sheet1!$B$10</f>
        <v>VVAERC aebg_consortiumexpenditures_160722 8_8_2016.xlsm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194"/>
        <v>66 Victor Valley</v>
      </c>
      <c r="B389" s="147" t="s">
        <v>8</v>
      </c>
      <c r="C389" s="148"/>
      <c r="D389" s="2">
        <v>0</v>
      </c>
      <c r="E389" s="2">
        <v>0</v>
      </c>
      <c r="F389" s="100">
        <f t="shared" si="196"/>
        <v>0</v>
      </c>
      <c r="G389" s="2">
        <v>0</v>
      </c>
      <c r="H389" s="2">
        <v>0</v>
      </c>
      <c r="I389" s="100">
        <f t="shared" si="197"/>
        <v>0</v>
      </c>
      <c r="J389" s="114">
        <f t="shared" si="198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195"/>
        <v>0</v>
      </c>
      <c r="T389" s="89" t="str">
        <f t="shared" si="199"/>
        <v/>
      </c>
      <c r="U389" s="87" t="e">
        <f t="shared" si="199"/>
        <v>#N/A</v>
      </c>
      <c r="V389" s="87" t="str">
        <f ca="1">Sheet1!$B$8</f>
        <v>66-Victor-Valley_160822182956</v>
      </c>
      <c r="W389" s="87" t="str">
        <f ca="1">Sheet1!$B$10</f>
        <v>VVAERC aebg_consortiumexpenditures_160722 8_8_2016.xlsm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194"/>
        <v>66 Victor Valley</v>
      </c>
      <c r="B390" s="147" t="s">
        <v>9</v>
      </c>
      <c r="C390" s="148"/>
      <c r="D390" s="2">
        <v>0</v>
      </c>
      <c r="E390" s="2">
        <v>0</v>
      </c>
      <c r="F390" s="100">
        <f t="shared" si="196"/>
        <v>0</v>
      </c>
      <c r="G390" s="2">
        <v>0</v>
      </c>
      <c r="H390" s="2">
        <v>0</v>
      </c>
      <c r="I390" s="100">
        <f t="shared" si="197"/>
        <v>0</v>
      </c>
      <c r="J390" s="114">
        <f t="shared" si="198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195"/>
        <v>0</v>
      </c>
      <c r="T390" s="89" t="str">
        <f t="shared" si="199"/>
        <v/>
      </c>
      <c r="U390" s="87" t="e">
        <f t="shared" si="199"/>
        <v>#N/A</v>
      </c>
      <c r="V390" s="87" t="str">
        <f ca="1">Sheet1!$B$8</f>
        <v>66-Victor-Valley_160822182956</v>
      </c>
      <c r="W390" s="87" t="str">
        <f ca="1">Sheet1!$B$10</f>
        <v>VVAERC aebg_consortiumexpenditures_160722 8_8_2016.xlsm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194"/>
        <v>66 Victor Valley</v>
      </c>
      <c r="B391" s="158" t="s">
        <v>10</v>
      </c>
      <c r="C391" s="159"/>
      <c r="D391" s="3">
        <v>0</v>
      </c>
      <c r="E391" s="4">
        <v>0</v>
      </c>
      <c r="F391" s="101">
        <f t="shared" si="196"/>
        <v>0</v>
      </c>
      <c r="G391" s="3">
        <v>0</v>
      </c>
      <c r="H391" s="4">
        <v>0</v>
      </c>
      <c r="I391" s="101">
        <f t="shared" si="197"/>
        <v>0</v>
      </c>
      <c r="J391" s="115">
        <f t="shared" si="198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195"/>
        <v>0</v>
      </c>
      <c r="T391" s="89" t="str">
        <f t="shared" si="199"/>
        <v/>
      </c>
      <c r="U391" s="87" t="e">
        <f t="shared" si="199"/>
        <v>#N/A</v>
      </c>
      <c r="V391" s="87" t="str">
        <f ca="1">Sheet1!$B$8</f>
        <v>66-Victor-Valley_160822182956</v>
      </c>
      <c r="W391" s="87" t="str">
        <f ca="1">Sheet1!$B$10</f>
        <v>VVAERC aebg_consortiumexpenditures_160722 8_8_2016.xlsm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60" t="s">
        <v>11</v>
      </c>
      <c r="C392" s="161"/>
      <c r="D392" s="96">
        <f t="shared" ref="D392:E392" si="200">SUM(D385:D391)</f>
        <v>0</v>
      </c>
      <c r="E392" s="96">
        <f t="shared" si="200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1">SUM(L385:L391)</f>
        <v>0</v>
      </c>
      <c r="M392" s="96">
        <f t="shared" si="201"/>
        <v>0</v>
      </c>
      <c r="N392" s="96">
        <f t="shared" si="201"/>
        <v>0</v>
      </c>
      <c r="O392" s="96">
        <f t="shared" si="201"/>
        <v>0</v>
      </c>
      <c r="P392" s="96">
        <f t="shared" si="201"/>
        <v>0</v>
      </c>
      <c r="Q392" s="96">
        <f t="shared" si="201"/>
        <v>0</v>
      </c>
      <c r="R392" s="96">
        <f t="shared" si="201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5" t="s">
        <v>12</v>
      </c>
      <c r="C394" s="146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66 Victor Valley</v>
      </c>
      <c r="B395" s="156" t="s">
        <v>21</v>
      </c>
      <c r="C395" s="157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66-Victor-Valley_160822182956</v>
      </c>
      <c r="W395" s="87" t="str">
        <f ca="1">W391</f>
        <v>VVAERC aebg_consortiumexpenditures_160722 8_8_2016.xlsm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66 Victor Valley</v>
      </c>
      <c r="B396" s="147" t="s">
        <v>22</v>
      </c>
      <c r="C396" s="148"/>
      <c r="D396" s="2">
        <v>0</v>
      </c>
      <c r="E396" s="2">
        <v>0</v>
      </c>
      <c r="F396" s="99">
        <f t="shared" ref="F396:F399" si="202">SUM(D396:E396)</f>
        <v>0</v>
      </c>
      <c r="G396" s="2">
        <v>0</v>
      </c>
      <c r="H396" s="2">
        <v>0</v>
      </c>
      <c r="I396" s="100">
        <f t="shared" ref="I396:I399" si="203">SUM(G396:H396)</f>
        <v>0</v>
      </c>
      <c r="J396" s="114">
        <f t="shared" ref="J396:J400" si="204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05">T395</f>
        <v/>
      </c>
      <c r="U396" s="87" t="e">
        <f t="shared" si="205"/>
        <v>#N/A</v>
      </c>
      <c r="V396" s="87" t="str">
        <f t="shared" ca="1" si="205"/>
        <v>66-Victor-Valley_160822182956</v>
      </c>
      <c r="W396" s="87" t="str">
        <f t="shared" ca="1" si="205"/>
        <v>VVAERC aebg_consortiumexpenditures_160722 8_8_2016.xlsm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66 Victor Valley</v>
      </c>
      <c r="B397" s="147" t="s">
        <v>23</v>
      </c>
      <c r="C397" s="148"/>
      <c r="D397" s="2">
        <v>0</v>
      </c>
      <c r="E397" s="2">
        <v>0</v>
      </c>
      <c r="F397" s="99">
        <f t="shared" si="202"/>
        <v>0</v>
      </c>
      <c r="G397" s="2">
        <v>0</v>
      </c>
      <c r="H397" s="2">
        <v>0</v>
      </c>
      <c r="I397" s="100">
        <f t="shared" si="203"/>
        <v>0</v>
      </c>
      <c r="J397" s="114">
        <f t="shared" si="204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05"/>
        <v/>
      </c>
      <c r="U397" s="87" t="e">
        <f t="shared" si="205"/>
        <v>#N/A</v>
      </c>
      <c r="V397" s="87" t="str">
        <f t="shared" ca="1" si="205"/>
        <v>66-Victor-Valley_160822182956</v>
      </c>
      <c r="W397" s="87" t="str">
        <f t="shared" ca="1" si="205"/>
        <v>VVAERC aebg_consortiumexpenditures_160722 8_8_2016.xlsm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66 Victor Valley</v>
      </c>
      <c r="B398" s="147" t="s">
        <v>24</v>
      </c>
      <c r="C398" s="148"/>
      <c r="D398" s="2">
        <v>0</v>
      </c>
      <c r="E398" s="2">
        <v>0</v>
      </c>
      <c r="F398" s="99">
        <f t="shared" si="202"/>
        <v>0</v>
      </c>
      <c r="G398" s="2">
        <v>0</v>
      </c>
      <c r="H398" s="2">
        <v>0</v>
      </c>
      <c r="I398" s="100">
        <f t="shared" si="203"/>
        <v>0</v>
      </c>
      <c r="J398" s="114">
        <f t="shared" si="204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05"/>
        <v/>
      </c>
      <c r="U398" s="87" t="e">
        <f t="shared" si="205"/>
        <v>#N/A</v>
      </c>
      <c r="V398" s="87" t="str">
        <f t="shared" ca="1" si="205"/>
        <v>66-Victor-Valley_160822182956</v>
      </c>
      <c r="W398" s="87" t="str">
        <f t="shared" ca="1" si="205"/>
        <v>VVAERC aebg_consortiumexpenditures_160722 8_8_2016.xlsm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66 Victor Valley</v>
      </c>
      <c r="B399" s="147" t="s">
        <v>25</v>
      </c>
      <c r="C399" s="148"/>
      <c r="D399" s="3">
        <v>0</v>
      </c>
      <c r="E399" s="4">
        <v>0</v>
      </c>
      <c r="F399" s="101">
        <f t="shared" si="202"/>
        <v>0</v>
      </c>
      <c r="G399" s="3">
        <v>0</v>
      </c>
      <c r="H399" s="4">
        <v>0</v>
      </c>
      <c r="I399" s="101">
        <f t="shared" si="203"/>
        <v>0</v>
      </c>
      <c r="J399" s="115">
        <f t="shared" si="204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05"/>
        <v/>
      </c>
      <c r="U399" s="87" t="e">
        <f t="shared" si="205"/>
        <v>#N/A</v>
      </c>
      <c r="V399" s="87" t="str">
        <f t="shared" ca="1" si="205"/>
        <v>66-Victor-Valley_160822182956</v>
      </c>
      <c r="W399" s="87" t="str">
        <f t="shared" ca="1" si="205"/>
        <v>VVAERC aebg_consortiumexpenditures_160722 8_8_2016.xlsm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66" t="s">
        <v>11</v>
      </c>
      <c r="C400" s="167"/>
      <c r="D400" s="96">
        <f t="shared" ref="D400:E400" si="206">SUM(D395:D399)</f>
        <v>0</v>
      </c>
      <c r="E400" s="96">
        <f t="shared" si="206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04"/>
        <v>0</v>
      </c>
      <c r="K400" s="29"/>
      <c r="L400" s="96">
        <f t="shared" ref="L400:R400" si="207">SUM(L395:L399)</f>
        <v>0</v>
      </c>
      <c r="M400" s="96">
        <f t="shared" si="207"/>
        <v>0</v>
      </c>
      <c r="N400" s="96">
        <f t="shared" si="207"/>
        <v>0</v>
      </c>
      <c r="O400" s="96">
        <f t="shared" si="207"/>
        <v>0</v>
      </c>
      <c r="P400" s="96">
        <f t="shared" si="207"/>
        <v>0</v>
      </c>
      <c r="Q400" s="96">
        <f t="shared" si="207"/>
        <v>0</v>
      </c>
      <c r="R400" s="96">
        <f t="shared" si="207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5" t="s">
        <v>26</v>
      </c>
      <c r="C402" s="146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68"/>
      <c r="M402" s="168"/>
      <c r="N402" s="168"/>
      <c r="O402" s="168"/>
      <c r="P402" s="168"/>
      <c r="Q402" s="168"/>
      <c r="R402" s="168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66 Victor Valley</v>
      </c>
      <c r="B403" s="156" t="s">
        <v>27</v>
      </c>
      <c r="C403" s="157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55"/>
      <c r="M403" s="155"/>
      <c r="N403" s="155"/>
      <c r="O403" s="155"/>
      <c r="P403" s="155"/>
      <c r="Q403" s="155"/>
      <c r="R403" s="155"/>
      <c r="S403" s="98"/>
      <c r="T403" s="89" t="str">
        <f>T399</f>
        <v/>
      </c>
      <c r="U403" s="87" t="e">
        <f>U399</f>
        <v>#N/A</v>
      </c>
      <c r="V403" s="87" t="str">
        <f ca="1">V399</f>
        <v>66-Victor-Valley_160822182956</v>
      </c>
      <c r="W403" s="87" t="str">
        <f ca="1">W399</f>
        <v>VVAERC aebg_consortiumexpenditures_160722 8_8_2016.xlsm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66 Victor Valley</v>
      </c>
      <c r="B404" s="147" t="s">
        <v>28</v>
      </c>
      <c r="C404" s="148"/>
      <c r="D404" s="2">
        <v>0</v>
      </c>
      <c r="E404" s="2">
        <v>0</v>
      </c>
      <c r="F404" s="100">
        <f t="shared" ref="F404:F410" si="208">SUM(D404:E404)</f>
        <v>0</v>
      </c>
      <c r="G404" s="2">
        <v>0</v>
      </c>
      <c r="H404" s="2">
        <v>0</v>
      </c>
      <c r="I404" s="100">
        <f t="shared" ref="I404:I410" si="209">SUM(G404:H404)</f>
        <v>0</v>
      </c>
      <c r="J404" s="114">
        <f t="shared" ref="J404:J411" si="210">IF(F404-I404=0,0,IF(F404-I404&gt;0,TEXT(ABS(F404-I404),"$#,###")&amp;" ▼",TEXT(ABS(F404-I404),"$#,###")&amp;" ▲"))</f>
        <v>0</v>
      </c>
      <c r="K404" s="28" t="s">
        <v>1052</v>
      </c>
      <c r="L404" s="155"/>
      <c r="M404" s="155"/>
      <c r="N404" s="155"/>
      <c r="O404" s="155"/>
      <c r="P404" s="155"/>
      <c r="Q404" s="155"/>
      <c r="R404" s="155"/>
      <c r="S404" s="98"/>
      <c r="T404" s="89" t="str">
        <f t="shared" ref="T404:W410" si="211">T403</f>
        <v/>
      </c>
      <c r="U404" s="87" t="e">
        <f t="shared" si="211"/>
        <v>#N/A</v>
      </c>
      <c r="V404" s="87" t="str">
        <f t="shared" ca="1" si="211"/>
        <v>66-Victor-Valley_160822182956</v>
      </c>
      <c r="W404" s="87" t="str">
        <f t="shared" ca="1" si="211"/>
        <v>VVAERC aebg_consortiumexpenditures_160722 8_8_2016.xlsm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12">A404</f>
        <v>66 Victor Valley</v>
      </c>
      <c r="B405" s="147" t="s">
        <v>29</v>
      </c>
      <c r="C405" s="148"/>
      <c r="D405" s="2">
        <v>0</v>
      </c>
      <c r="E405" s="2">
        <v>0</v>
      </c>
      <c r="F405" s="100">
        <f t="shared" si="208"/>
        <v>0</v>
      </c>
      <c r="G405" s="2">
        <v>0</v>
      </c>
      <c r="H405" s="2">
        <v>0</v>
      </c>
      <c r="I405" s="100">
        <f t="shared" si="209"/>
        <v>0</v>
      </c>
      <c r="J405" s="114">
        <f t="shared" si="210"/>
        <v>0</v>
      </c>
      <c r="K405" s="28" t="s">
        <v>1052</v>
      </c>
      <c r="L405" s="155"/>
      <c r="M405" s="155"/>
      <c r="N405" s="155"/>
      <c r="O405" s="155"/>
      <c r="P405" s="155"/>
      <c r="Q405" s="155"/>
      <c r="R405" s="155"/>
      <c r="S405" s="98"/>
      <c r="T405" s="89" t="str">
        <f t="shared" si="211"/>
        <v/>
      </c>
      <c r="U405" s="87" t="e">
        <f t="shared" si="211"/>
        <v>#N/A</v>
      </c>
      <c r="V405" s="87" t="str">
        <f t="shared" ca="1" si="211"/>
        <v>66-Victor-Valley_160822182956</v>
      </c>
      <c r="W405" s="87" t="str">
        <f t="shared" ca="1" si="211"/>
        <v>VVAERC aebg_consortiumexpenditures_160722 8_8_2016.xlsm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12"/>
        <v>66 Victor Valley</v>
      </c>
      <c r="B406" s="147" t="s">
        <v>30</v>
      </c>
      <c r="C406" s="148"/>
      <c r="D406" s="1">
        <v>0</v>
      </c>
      <c r="E406" s="1">
        <v>0</v>
      </c>
      <c r="F406" s="100">
        <f t="shared" si="208"/>
        <v>0</v>
      </c>
      <c r="G406" s="1">
        <v>0</v>
      </c>
      <c r="H406" s="1">
        <v>0</v>
      </c>
      <c r="I406" s="100">
        <f t="shared" si="209"/>
        <v>0</v>
      </c>
      <c r="J406" s="114">
        <f t="shared" si="210"/>
        <v>0</v>
      </c>
      <c r="K406" s="28" t="s">
        <v>1052</v>
      </c>
      <c r="L406" s="155"/>
      <c r="M406" s="155"/>
      <c r="N406" s="155"/>
      <c r="O406" s="155"/>
      <c r="P406" s="155"/>
      <c r="Q406" s="155"/>
      <c r="R406" s="155"/>
      <c r="S406" s="98"/>
      <c r="T406" s="89" t="str">
        <f t="shared" si="211"/>
        <v/>
      </c>
      <c r="U406" s="87" t="e">
        <f t="shared" si="211"/>
        <v>#N/A</v>
      </c>
      <c r="V406" s="87" t="str">
        <f t="shared" ca="1" si="211"/>
        <v>66-Victor-Valley_160822182956</v>
      </c>
      <c r="W406" s="87" t="str">
        <f t="shared" ca="1" si="211"/>
        <v>VVAERC aebg_consortiumexpenditures_160722 8_8_2016.xlsm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12"/>
        <v>66 Victor Valley</v>
      </c>
      <c r="B407" s="147" t="s">
        <v>31</v>
      </c>
      <c r="C407" s="148"/>
      <c r="D407" s="2">
        <v>0</v>
      </c>
      <c r="E407" s="2">
        <v>0</v>
      </c>
      <c r="F407" s="100">
        <f t="shared" si="208"/>
        <v>0</v>
      </c>
      <c r="G407" s="2">
        <v>0</v>
      </c>
      <c r="H407" s="2">
        <v>0</v>
      </c>
      <c r="I407" s="100">
        <f t="shared" si="209"/>
        <v>0</v>
      </c>
      <c r="J407" s="114">
        <f t="shared" si="210"/>
        <v>0</v>
      </c>
      <c r="K407" s="28" t="s">
        <v>1052</v>
      </c>
      <c r="L407" s="155"/>
      <c r="M407" s="155"/>
      <c r="N407" s="155"/>
      <c r="O407" s="155"/>
      <c r="P407" s="155"/>
      <c r="Q407" s="155"/>
      <c r="R407" s="155"/>
      <c r="S407" s="98"/>
      <c r="T407" s="89" t="str">
        <f t="shared" si="211"/>
        <v/>
      </c>
      <c r="U407" s="87" t="e">
        <f t="shared" si="211"/>
        <v>#N/A</v>
      </c>
      <c r="V407" s="87" t="str">
        <f t="shared" ca="1" si="211"/>
        <v>66-Victor-Valley_160822182956</v>
      </c>
      <c r="W407" s="87" t="str">
        <f t="shared" ca="1" si="211"/>
        <v>VVAERC aebg_consortiumexpenditures_160722 8_8_2016.xlsm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12"/>
        <v>66 Victor Valley</v>
      </c>
      <c r="B408" s="147" t="s">
        <v>32</v>
      </c>
      <c r="C408" s="148"/>
      <c r="D408" s="2">
        <v>0</v>
      </c>
      <c r="E408" s="2">
        <v>0</v>
      </c>
      <c r="F408" s="100">
        <f t="shared" si="208"/>
        <v>0</v>
      </c>
      <c r="G408" s="2">
        <v>0</v>
      </c>
      <c r="H408" s="2">
        <v>0</v>
      </c>
      <c r="I408" s="100">
        <f t="shared" si="209"/>
        <v>0</v>
      </c>
      <c r="J408" s="114">
        <f t="shared" si="210"/>
        <v>0</v>
      </c>
      <c r="K408" s="28" t="s">
        <v>1052</v>
      </c>
      <c r="L408" s="155"/>
      <c r="M408" s="155"/>
      <c r="N408" s="155"/>
      <c r="O408" s="155"/>
      <c r="P408" s="155"/>
      <c r="Q408" s="155"/>
      <c r="R408" s="155"/>
      <c r="S408" s="66"/>
      <c r="T408" s="89" t="str">
        <f t="shared" si="211"/>
        <v/>
      </c>
      <c r="U408" s="87" t="e">
        <f t="shared" si="211"/>
        <v>#N/A</v>
      </c>
      <c r="V408" s="87" t="str">
        <f t="shared" ca="1" si="211"/>
        <v>66-Victor-Valley_160822182956</v>
      </c>
      <c r="W408" s="87" t="str">
        <f t="shared" ca="1" si="211"/>
        <v>VVAERC aebg_consortiumexpenditures_160722 8_8_2016.xlsm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12"/>
        <v>66 Victor Valley</v>
      </c>
      <c r="B409" s="147" t="s">
        <v>33</v>
      </c>
      <c r="C409" s="148"/>
      <c r="D409" s="2">
        <v>0</v>
      </c>
      <c r="E409" s="2">
        <v>0</v>
      </c>
      <c r="F409" s="100">
        <f t="shared" si="208"/>
        <v>0</v>
      </c>
      <c r="G409" s="2">
        <v>0</v>
      </c>
      <c r="H409" s="2">
        <v>0</v>
      </c>
      <c r="I409" s="100">
        <f t="shared" si="209"/>
        <v>0</v>
      </c>
      <c r="J409" s="114">
        <f t="shared" si="210"/>
        <v>0</v>
      </c>
      <c r="K409" s="28" t="s">
        <v>1052</v>
      </c>
      <c r="L409" s="155"/>
      <c r="M409" s="155"/>
      <c r="N409" s="155"/>
      <c r="O409" s="155"/>
      <c r="P409" s="155"/>
      <c r="Q409" s="155"/>
      <c r="R409" s="155"/>
      <c r="S409" s="111" t="s">
        <v>37</v>
      </c>
      <c r="T409" s="89" t="str">
        <f t="shared" si="211"/>
        <v/>
      </c>
      <c r="U409" s="87" t="e">
        <f t="shared" si="211"/>
        <v>#N/A</v>
      </c>
      <c r="V409" s="87" t="str">
        <f t="shared" ca="1" si="211"/>
        <v>66-Victor-Valley_160822182956</v>
      </c>
      <c r="W409" s="87" t="str">
        <f t="shared" ca="1" si="211"/>
        <v>VVAERC aebg_consortiumexpenditures_160722 8_8_2016.xlsm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12"/>
        <v>66 Victor Valley</v>
      </c>
      <c r="B410" s="158" t="s">
        <v>1070</v>
      </c>
      <c r="C410" s="159"/>
      <c r="D410" s="3">
        <v>0</v>
      </c>
      <c r="E410" s="4">
        <v>0</v>
      </c>
      <c r="F410" s="101">
        <f t="shared" si="208"/>
        <v>0</v>
      </c>
      <c r="G410" s="3">
        <v>0</v>
      </c>
      <c r="H410" s="4">
        <v>0</v>
      </c>
      <c r="I410" s="101">
        <f t="shared" si="209"/>
        <v>0</v>
      </c>
      <c r="J410" s="115">
        <f t="shared" si="210"/>
        <v>0</v>
      </c>
      <c r="K410" s="28" t="s">
        <v>1052</v>
      </c>
      <c r="L410" s="155"/>
      <c r="M410" s="155"/>
      <c r="N410" s="155"/>
      <c r="O410" s="155"/>
      <c r="P410" s="155"/>
      <c r="Q410" s="155"/>
      <c r="R410" s="155"/>
      <c r="S410" s="112" t="s">
        <v>1066</v>
      </c>
      <c r="T410" s="89" t="str">
        <f t="shared" si="211"/>
        <v/>
      </c>
      <c r="U410" s="87" t="e">
        <f t="shared" si="211"/>
        <v>#N/A</v>
      </c>
      <c r="V410" s="87" t="str">
        <f t="shared" ca="1" si="211"/>
        <v>66-Victor-Valley_160822182956</v>
      </c>
      <c r="W410" s="87" t="str">
        <f t="shared" ca="1" si="211"/>
        <v>VVAERC aebg_consortiumexpenditures_160722 8_8_2016.xlsm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13">SUM(D403:D410)</f>
        <v>0</v>
      </c>
      <c r="E411" s="96">
        <f t="shared" si="213"/>
        <v>0</v>
      </c>
      <c r="F411" s="102">
        <f t="shared" si="213"/>
        <v>0</v>
      </c>
      <c r="G411" s="96">
        <f t="shared" si="213"/>
        <v>0</v>
      </c>
      <c r="H411" s="96">
        <f t="shared" si="213"/>
        <v>0</v>
      </c>
      <c r="I411" s="102">
        <f t="shared" si="213"/>
        <v>0</v>
      </c>
      <c r="J411" s="114">
        <f t="shared" si="210"/>
        <v>0</v>
      </c>
      <c r="K411" s="30"/>
      <c r="L411" s="162"/>
      <c r="M411" s="162"/>
      <c r="N411" s="162"/>
      <c r="O411" s="162"/>
      <c r="P411" s="162"/>
      <c r="Q411" s="162"/>
      <c r="R411" s="162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70" t="s">
        <v>56</v>
      </c>
      <c r="P414" s="170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71" t="s">
        <v>2</v>
      </c>
      <c r="P415" s="171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64" t="str">
        <f>IF(ISNA(Sheet1!B421),"Please select from the list of member agencies affiliated with the selected Consortium","")</f>
        <v/>
      </c>
      <c r="D416" s="164"/>
      <c r="E416" s="164"/>
      <c r="F416" s="164"/>
      <c r="G416" s="164"/>
      <c r="H416" s="31"/>
      <c r="I416" s="31"/>
      <c r="J416" s="31"/>
      <c r="K416" s="31"/>
      <c r="L416" s="13"/>
      <c r="M416" s="24"/>
      <c r="N416" s="24"/>
      <c r="O416" s="171" t="s">
        <v>12</v>
      </c>
      <c r="P416" s="171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69" t="s">
        <v>1052</v>
      </c>
      <c r="P417" s="169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49" t="s">
        <v>60</v>
      </c>
      <c r="E419" s="150"/>
      <c r="F419" s="150"/>
      <c r="G419" s="150"/>
      <c r="H419" s="150"/>
      <c r="I419" s="150"/>
      <c r="J419" s="151"/>
      <c r="K419" s="27"/>
      <c r="L419" s="139" t="s">
        <v>67</v>
      </c>
      <c r="M419" s="140"/>
      <c r="N419" s="140"/>
      <c r="O419" s="140"/>
      <c r="P419" s="140"/>
      <c r="Q419" s="140"/>
      <c r="R419" s="140"/>
      <c r="S419" s="141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52" t="s">
        <v>1053</v>
      </c>
      <c r="E420" s="152"/>
      <c r="F420" s="152"/>
      <c r="G420" s="152" t="s">
        <v>1054</v>
      </c>
      <c r="H420" s="152"/>
      <c r="I420" s="152"/>
      <c r="J420" s="153" t="s">
        <v>1055</v>
      </c>
      <c r="K420" s="28"/>
      <c r="L420" s="142"/>
      <c r="M420" s="143"/>
      <c r="N420" s="143"/>
      <c r="O420" s="143"/>
      <c r="P420" s="143"/>
      <c r="Q420" s="143"/>
      <c r="R420" s="143"/>
      <c r="S420" s="144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5" t="s">
        <v>2</v>
      </c>
      <c r="C421" s="146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54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14">$B$4</f>
        <v>66 Victor Valley</v>
      </c>
      <c r="B422" s="156" t="s">
        <v>1</v>
      </c>
      <c r="C422" s="157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15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66-Victor-Valley_160822182956</v>
      </c>
      <c r="W422" s="87" t="str">
        <f ca="1">Sheet1!$B$10</f>
        <v>VVAERC aebg_consortiumexpenditures_160722 8_8_2016.xlsm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14"/>
        <v>66 Victor Valley</v>
      </c>
      <c r="B423" s="147" t="s">
        <v>5</v>
      </c>
      <c r="C423" s="148"/>
      <c r="D423" s="2">
        <v>0</v>
      </c>
      <c r="E423" s="2">
        <v>0</v>
      </c>
      <c r="F423" s="100">
        <f t="shared" ref="F423:F428" si="216">SUM(D423:E423)</f>
        <v>0</v>
      </c>
      <c r="G423" s="2">
        <v>0</v>
      </c>
      <c r="H423" s="2">
        <v>0</v>
      </c>
      <c r="I423" s="100">
        <f t="shared" ref="I423:I428" si="217">SUM(G423:H423)</f>
        <v>0</v>
      </c>
      <c r="J423" s="114">
        <f t="shared" ref="J423:J428" si="218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15"/>
        <v>0</v>
      </c>
      <c r="T423" s="89" t="str">
        <f t="shared" ref="T423:U428" si="219">T422</f>
        <v/>
      </c>
      <c r="U423" s="87" t="e">
        <f t="shared" si="219"/>
        <v>#N/A</v>
      </c>
      <c r="V423" s="87" t="str">
        <f ca="1">Sheet1!$B$8</f>
        <v>66-Victor-Valley_160822182956</v>
      </c>
      <c r="W423" s="87" t="str">
        <f ca="1">Sheet1!$B$10</f>
        <v>VVAERC aebg_consortiumexpenditures_160722 8_8_2016.xlsm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14"/>
        <v>66 Victor Valley</v>
      </c>
      <c r="B424" s="147" t="s">
        <v>6</v>
      </c>
      <c r="C424" s="148"/>
      <c r="D424" s="2">
        <v>0</v>
      </c>
      <c r="E424" s="2">
        <v>0</v>
      </c>
      <c r="F424" s="100">
        <f t="shared" si="216"/>
        <v>0</v>
      </c>
      <c r="G424" s="2">
        <v>0</v>
      </c>
      <c r="H424" s="2">
        <v>0</v>
      </c>
      <c r="I424" s="100">
        <f t="shared" si="217"/>
        <v>0</v>
      </c>
      <c r="J424" s="114">
        <f t="shared" si="218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15"/>
        <v>0</v>
      </c>
      <c r="T424" s="89" t="str">
        <f t="shared" si="219"/>
        <v/>
      </c>
      <c r="U424" s="87" t="e">
        <f t="shared" si="219"/>
        <v>#N/A</v>
      </c>
      <c r="V424" s="87" t="str">
        <f ca="1">Sheet1!$B$8</f>
        <v>66-Victor-Valley_160822182956</v>
      </c>
      <c r="W424" s="87" t="str">
        <f ca="1">Sheet1!$B$10</f>
        <v>VVAERC aebg_consortiumexpenditures_160722 8_8_2016.xlsm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14"/>
        <v>66 Victor Valley</v>
      </c>
      <c r="B425" s="147" t="s">
        <v>7</v>
      </c>
      <c r="C425" s="148"/>
      <c r="D425" s="2">
        <v>0</v>
      </c>
      <c r="E425" s="2">
        <v>0</v>
      </c>
      <c r="F425" s="100">
        <f t="shared" si="216"/>
        <v>0</v>
      </c>
      <c r="G425" s="2">
        <v>0</v>
      </c>
      <c r="H425" s="2">
        <v>0</v>
      </c>
      <c r="I425" s="100">
        <f t="shared" si="217"/>
        <v>0</v>
      </c>
      <c r="J425" s="114">
        <f t="shared" si="218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15"/>
        <v>0</v>
      </c>
      <c r="T425" s="89" t="str">
        <f t="shared" si="219"/>
        <v/>
      </c>
      <c r="U425" s="87" t="e">
        <f t="shared" si="219"/>
        <v>#N/A</v>
      </c>
      <c r="V425" s="87" t="str">
        <f ca="1">Sheet1!$B$8</f>
        <v>66-Victor-Valley_160822182956</v>
      </c>
      <c r="W425" s="87" t="str">
        <f ca="1">Sheet1!$B$10</f>
        <v>VVAERC aebg_consortiumexpenditures_160722 8_8_2016.xlsm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14"/>
        <v>66 Victor Valley</v>
      </c>
      <c r="B426" s="147" t="s">
        <v>8</v>
      </c>
      <c r="C426" s="148"/>
      <c r="D426" s="2">
        <v>0</v>
      </c>
      <c r="E426" s="2">
        <v>0</v>
      </c>
      <c r="F426" s="100">
        <f t="shared" si="216"/>
        <v>0</v>
      </c>
      <c r="G426" s="2">
        <v>0</v>
      </c>
      <c r="H426" s="2">
        <v>0</v>
      </c>
      <c r="I426" s="100">
        <f t="shared" si="217"/>
        <v>0</v>
      </c>
      <c r="J426" s="114">
        <f t="shared" si="218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15"/>
        <v>0</v>
      </c>
      <c r="T426" s="89" t="str">
        <f t="shared" si="219"/>
        <v/>
      </c>
      <c r="U426" s="87" t="e">
        <f t="shared" si="219"/>
        <v>#N/A</v>
      </c>
      <c r="V426" s="87" t="str">
        <f ca="1">Sheet1!$B$8</f>
        <v>66-Victor-Valley_160822182956</v>
      </c>
      <c r="W426" s="87" t="str">
        <f ca="1">Sheet1!$B$10</f>
        <v>VVAERC aebg_consortiumexpenditures_160722 8_8_2016.xlsm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14"/>
        <v>66 Victor Valley</v>
      </c>
      <c r="B427" s="147" t="s">
        <v>9</v>
      </c>
      <c r="C427" s="148"/>
      <c r="D427" s="2">
        <v>0</v>
      </c>
      <c r="E427" s="2">
        <v>0</v>
      </c>
      <c r="F427" s="100">
        <f t="shared" si="216"/>
        <v>0</v>
      </c>
      <c r="G427" s="2">
        <v>0</v>
      </c>
      <c r="H427" s="2">
        <v>0</v>
      </c>
      <c r="I427" s="100">
        <f t="shared" si="217"/>
        <v>0</v>
      </c>
      <c r="J427" s="114">
        <f t="shared" si="218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15"/>
        <v>0</v>
      </c>
      <c r="T427" s="89" t="str">
        <f t="shared" si="219"/>
        <v/>
      </c>
      <c r="U427" s="87" t="e">
        <f t="shared" si="219"/>
        <v>#N/A</v>
      </c>
      <c r="V427" s="87" t="str">
        <f ca="1">Sheet1!$B$8</f>
        <v>66-Victor-Valley_160822182956</v>
      </c>
      <c r="W427" s="87" t="str">
        <f ca="1">Sheet1!$B$10</f>
        <v>VVAERC aebg_consortiumexpenditures_160722 8_8_2016.xlsm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14"/>
        <v>66 Victor Valley</v>
      </c>
      <c r="B428" s="158" t="s">
        <v>10</v>
      </c>
      <c r="C428" s="159"/>
      <c r="D428" s="3">
        <v>0</v>
      </c>
      <c r="E428" s="4">
        <v>0</v>
      </c>
      <c r="F428" s="101">
        <f t="shared" si="216"/>
        <v>0</v>
      </c>
      <c r="G428" s="3">
        <v>0</v>
      </c>
      <c r="H428" s="4">
        <v>0</v>
      </c>
      <c r="I428" s="101">
        <f t="shared" si="217"/>
        <v>0</v>
      </c>
      <c r="J428" s="115">
        <f t="shared" si="218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15"/>
        <v>0</v>
      </c>
      <c r="T428" s="89" t="str">
        <f t="shared" si="219"/>
        <v/>
      </c>
      <c r="U428" s="87" t="e">
        <f t="shared" si="219"/>
        <v>#N/A</v>
      </c>
      <c r="V428" s="87" t="str">
        <f ca="1">Sheet1!$B$8</f>
        <v>66-Victor-Valley_160822182956</v>
      </c>
      <c r="W428" s="87" t="str">
        <f ca="1">Sheet1!$B$10</f>
        <v>VVAERC aebg_consortiumexpenditures_160722 8_8_2016.xlsm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60" t="s">
        <v>11</v>
      </c>
      <c r="C429" s="161"/>
      <c r="D429" s="96">
        <f t="shared" ref="D429:E429" si="220">SUM(D422:D428)</f>
        <v>0</v>
      </c>
      <c r="E429" s="96">
        <f t="shared" si="220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1">SUM(L422:L428)</f>
        <v>0</v>
      </c>
      <c r="M429" s="96">
        <f t="shared" si="221"/>
        <v>0</v>
      </c>
      <c r="N429" s="96">
        <f t="shared" si="221"/>
        <v>0</v>
      </c>
      <c r="O429" s="96">
        <f t="shared" si="221"/>
        <v>0</v>
      </c>
      <c r="P429" s="96">
        <f t="shared" si="221"/>
        <v>0</v>
      </c>
      <c r="Q429" s="96">
        <f t="shared" si="221"/>
        <v>0</v>
      </c>
      <c r="R429" s="96">
        <f t="shared" si="221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5" t="s">
        <v>12</v>
      </c>
      <c r="C431" s="146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66 Victor Valley</v>
      </c>
      <c r="B432" s="156" t="s">
        <v>21</v>
      </c>
      <c r="C432" s="157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66-Victor-Valley_160822182956</v>
      </c>
      <c r="W432" s="87" t="str">
        <f ca="1">W428</f>
        <v>VVAERC aebg_consortiumexpenditures_160722 8_8_2016.xlsm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66 Victor Valley</v>
      </c>
      <c r="B433" s="147" t="s">
        <v>22</v>
      </c>
      <c r="C433" s="148"/>
      <c r="D433" s="2">
        <v>0</v>
      </c>
      <c r="E433" s="2">
        <v>0</v>
      </c>
      <c r="F433" s="99">
        <f t="shared" ref="F433:F436" si="222">SUM(D433:E433)</f>
        <v>0</v>
      </c>
      <c r="G433" s="2">
        <v>0</v>
      </c>
      <c r="H433" s="2">
        <v>0</v>
      </c>
      <c r="I433" s="100">
        <f t="shared" ref="I433:I436" si="223">SUM(G433:H433)</f>
        <v>0</v>
      </c>
      <c r="J433" s="114">
        <f t="shared" ref="J433:J437" si="224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25">T432</f>
        <v/>
      </c>
      <c r="U433" s="87" t="e">
        <f t="shared" si="225"/>
        <v>#N/A</v>
      </c>
      <c r="V433" s="87" t="str">
        <f t="shared" ca="1" si="225"/>
        <v>66-Victor-Valley_160822182956</v>
      </c>
      <c r="W433" s="87" t="str">
        <f t="shared" ca="1" si="225"/>
        <v>VVAERC aebg_consortiumexpenditures_160722 8_8_2016.xlsm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66 Victor Valley</v>
      </c>
      <c r="B434" s="147" t="s">
        <v>23</v>
      </c>
      <c r="C434" s="148"/>
      <c r="D434" s="2">
        <v>0</v>
      </c>
      <c r="E434" s="2">
        <v>0</v>
      </c>
      <c r="F434" s="99">
        <f t="shared" si="222"/>
        <v>0</v>
      </c>
      <c r="G434" s="2">
        <v>0</v>
      </c>
      <c r="H434" s="2">
        <v>0</v>
      </c>
      <c r="I434" s="100">
        <f t="shared" si="223"/>
        <v>0</v>
      </c>
      <c r="J434" s="114">
        <f t="shared" si="224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25"/>
        <v/>
      </c>
      <c r="U434" s="87" t="e">
        <f t="shared" si="225"/>
        <v>#N/A</v>
      </c>
      <c r="V434" s="87" t="str">
        <f t="shared" ca="1" si="225"/>
        <v>66-Victor-Valley_160822182956</v>
      </c>
      <c r="W434" s="87" t="str">
        <f t="shared" ca="1" si="225"/>
        <v>VVAERC aebg_consortiumexpenditures_160722 8_8_2016.xlsm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66 Victor Valley</v>
      </c>
      <c r="B435" s="147" t="s">
        <v>24</v>
      </c>
      <c r="C435" s="148"/>
      <c r="D435" s="2">
        <v>0</v>
      </c>
      <c r="E435" s="2">
        <v>0</v>
      </c>
      <c r="F435" s="99">
        <f t="shared" si="222"/>
        <v>0</v>
      </c>
      <c r="G435" s="2">
        <v>0</v>
      </c>
      <c r="H435" s="2">
        <v>0</v>
      </c>
      <c r="I435" s="100">
        <f t="shared" si="223"/>
        <v>0</v>
      </c>
      <c r="J435" s="114">
        <f t="shared" si="224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25"/>
        <v/>
      </c>
      <c r="U435" s="87" t="e">
        <f t="shared" si="225"/>
        <v>#N/A</v>
      </c>
      <c r="V435" s="87" t="str">
        <f t="shared" ca="1" si="225"/>
        <v>66-Victor-Valley_160822182956</v>
      </c>
      <c r="W435" s="87" t="str">
        <f t="shared" ca="1" si="225"/>
        <v>VVAERC aebg_consortiumexpenditures_160722 8_8_2016.xlsm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66 Victor Valley</v>
      </c>
      <c r="B436" s="147" t="s">
        <v>25</v>
      </c>
      <c r="C436" s="148"/>
      <c r="D436" s="3">
        <v>0</v>
      </c>
      <c r="E436" s="4">
        <v>0</v>
      </c>
      <c r="F436" s="101">
        <f t="shared" si="222"/>
        <v>0</v>
      </c>
      <c r="G436" s="3">
        <v>0</v>
      </c>
      <c r="H436" s="4">
        <v>0</v>
      </c>
      <c r="I436" s="101">
        <f t="shared" si="223"/>
        <v>0</v>
      </c>
      <c r="J436" s="115">
        <f t="shared" si="224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25"/>
        <v/>
      </c>
      <c r="U436" s="87" t="e">
        <f t="shared" si="225"/>
        <v>#N/A</v>
      </c>
      <c r="V436" s="87" t="str">
        <f t="shared" ca="1" si="225"/>
        <v>66-Victor-Valley_160822182956</v>
      </c>
      <c r="W436" s="87" t="str">
        <f t="shared" ca="1" si="225"/>
        <v>VVAERC aebg_consortiumexpenditures_160722 8_8_2016.xlsm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66" t="s">
        <v>11</v>
      </c>
      <c r="C437" s="167"/>
      <c r="D437" s="96">
        <f t="shared" ref="D437:E437" si="226">SUM(D432:D436)</f>
        <v>0</v>
      </c>
      <c r="E437" s="96">
        <f t="shared" si="226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24"/>
        <v>0</v>
      </c>
      <c r="K437" s="29"/>
      <c r="L437" s="96">
        <f t="shared" ref="L437:R437" si="227">SUM(L432:L436)</f>
        <v>0</v>
      </c>
      <c r="M437" s="96">
        <f t="shared" si="227"/>
        <v>0</v>
      </c>
      <c r="N437" s="96">
        <f t="shared" si="227"/>
        <v>0</v>
      </c>
      <c r="O437" s="96">
        <f t="shared" si="227"/>
        <v>0</v>
      </c>
      <c r="P437" s="96">
        <f t="shared" si="227"/>
        <v>0</v>
      </c>
      <c r="Q437" s="96">
        <f t="shared" si="227"/>
        <v>0</v>
      </c>
      <c r="R437" s="96">
        <f t="shared" si="227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5" t="s">
        <v>26</v>
      </c>
      <c r="C439" s="146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68"/>
      <c r="M439" s="168"/>
      <c r="N439" s="168"/>
      <c r="O439" s="168"/>
      <c r="P439" s="168"/>
      <c r="Q439" s="168"/>
      <c r="R439" s="168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66 Victor Valley</v>
      </c>
      <c r="B440" s="156" t="s">
        <v>27</v>
      </c>
      <c r="C440" s="157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55"/>
      <c r="M440" s="155"/>
      <c r="N440" s="155"/>
      <c r="O440" s="155"/>
      <c r="P440" s="155"/>
      <c r="Q440" s="155"/>
      <c r="R440" s="155"/>
      <c r="S440" s="98"/>
      <c r="T440" s="89" t="str">
        <f>T436</f>
        <v/>
      </c>
      <c r="U440" s="87" t="e">
        <f>U436</f>
        <v>#N/A</v>
      </c>
      <c r="V440" s="87" t="str">
        <f ca="1">V436</f>
        <v>66-Victor-Valley_160822182956</v>
      </c>
      <c r="W440" s="87" t="str">
        <f ca="1">W436</f>
        <v>VVAERC aebg_consortiumexpenditures_160722 8_8_2016.xlsm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66 Victor Valley</v>
      </c>
      <c r="B441" s="147" t="s">
        <v>28</v>
      </c>
      <c r="C441" s="148"/>
      <c r="D441" s="2">
        <v>0</v>
      </c>
      <c r="E441" s="2">
        <v>0</v>
      </c>
      <c r="F441" s="100">
        <f t="shared" ref="F441:F447" si="228">SUM(D441:E441)</f>
        <v>0</v>
      </c>
      <c r="G441" s="2">
        <v>0</v>
      </c>
      <c r="H441" s="2">
        <v>0</v>
      </c>
      <c r="I441" s="100">
        <f t="shared" ref="I441:I447" si="229">SUM(G441:H441)</f>
        <v>0</v>
      </c>
      <c r="J441" s="114">
        <f t="shared" ref="J441:J448" si="230">IF(F441-I441=0,0,IF(F441-I441&gt;0,TEXT(ABS(F441-I441),"$#,###")&amp;" ▼",TEXT(ABS(F441-I441),"$#,###")&amp;" ▲"))</f>
        <v>0</v>
      </c>
      <c r="K441" s="28" t="s">
        <v>1052</v>
      </c>
      <c r="L441" s="155"/>
      <c r="M441" s="155"/>
      <c r="N441" s="155"/>
      <c r="O441" s="155"/>
      <c r="P441" s="155"/>
      <c r="Q441" s="155"/>
      <c r="R441" s="155"/>
      <c r="S441" s="98"/>
      <c r="T441" s="89" t="str">
        <f t="shared" ref="T441:W447" si="231">T440</f>
        <v/>
      </c>
      <c r="U441" s="87" t="e">
        <f t="shared" si="231"/>
        <v>#N/A</v>
      </c>
      <c r="V441" s="87" t="str">
        <f t="shared" ca="1" si="231"/>
        <v>66-Victor-Valley_160822182956</v>
      </c>
      <c r="W441" s="87" t="str">
        <f t="shared" ca="1" si="231"/>
        <v>VVAERC aebg_consortiumexpenditures_160722 8_8_2016.xlsm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32">A441</f>
        <v>66 Victor Valley</v>
      </c>
      <c r="B442" s="147" t="s">
        <v>29</v>
      </c>
      <c r="C442" s="148"/>
      <c r="D442" s="2">
        <v>0</v>
      </c>
      <c r="E442" s="2">
        <v>0</v>
      </c>
      <c r="F442" s="100">
        <f t="shared" si="228"/>
        <v>0</v>
      </c>
      <c r="G442" s="2">
        <v>0</v>
      </c>
      <c r="H442" s="2">
        <v>0</v>
      </c>
      <c r="I442" s="100">
        <f t="shared" si="229"/>
        <v>0</v>
      </c>
      <c r="J442" s="114">
        <f t="shared" si="230"/>
        <v>0</v>
      </c>
      <c r="K442" s="28" t="s">
        <v>1052</v>
      </c>
      <c r="L442" s="155"/>
      <c r="M442" s="155"/>
      <c r="N442" s="155"/>
      <c r="O442" s="155"/>
      <c r="P442" s="155"/>
      <c r="Q442" s="155"/>
      <c r="R442" s="155"/>
      <c r="S442" s="98"/>
      <c r="T442" s="89" t="str">
        <f t="shared" si="231"/>
        <v/>
      </c>
      <c r="U442" s="87" t="e">
        <f t="shared" si="231"/>
        <v>#N/A</v>
      </c>
      <c r="V442" s="87" t="str">
        <f t="shared" ca="1" si="231"/>
        <v>66-Victor-Valley_160822182956</v>
      </c>
      <c r="W442" s="87" t="str">
        <f t="shared" ca="1" si="231"/>
        <v>VVAERC aebg_consortiumexpenditures_160722 8_8_2016.xlsm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32"/>
        <v>66 Victor Valley</v>
      </c>
      <c r="B443" s="147" t="s">
        <v>30</v>
      </c>
      <c r="C443" s="148"/>
      <c r="D443" s="1">
        <v>0</v>
      </c>
      <c r="E443" s="1">
        <v>0</v>
      </c>
      <c r="F443" s="100">
        <f t="shared" si="228"/>
        <v>0</v>
      </c>
      <c r="G443" s="1">
        <v>0</v>
      </c>
      <c r="H443" s="1">
        <v>0</v>
      </c>
      <c r="I443" s="100">
        <f t="shared" si="229"/>
        <v>0</v>
      </c>
      <c r="J443" s="114">
        <f t="shared" si="230"/>
        <v>0</v>
      </c>
      <c r="K443" s="28" t="s">
        <v>1052</v>
      </c>
      <c r="L443" s="155"/>
      <c r="M443" s="155"/>
      <c r="N443" s="155"/>
      <c r="O443" s="155"/>
      <c r="P443" s="155"/>
      <c r="Q443" s="155"/>
      <c r="R443" s="155"/>
      <c r="S443" s="98"/>
      <c r="T443" s="89" t="str">
        <f t="shared" si="231"/>
        <v/>
      </c>
      <c r="U443" s="87" t="e">
        <f t="shared" si="231"/>
        <v>#N/A</v>
      </c>
      <c r="V443" s="87" t="str">
        <f t="shared" ca="1" si="231"/>
        <v>66-Victor-Valley_160822182956</v>
      </c>
      <c r="W443" s="87" t="str">
        <f t="shared" ca="1" si="231"/>
        <v>VVAERC aebg_consortiumexpenditures_160722 8_8_2016.xlsm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32"/>
        <v>66 Victor Valley</v>
      </c>
      <c r="B444" s="147" t="s">
        <v>31</v>
      </c>
      <c r="C444" s="148"/>
      <c r="D444" s="2">
        <v>0</v>
      </c>
      <c r="E444" s="2">
        <v>0</v>
      </c>
      <c r="F444" s="100">
        <f t="shared" si="228"/>
        <v>0</v>
      </c>
      <c r="G444" s="2">
        <v>0</v>
      </c>
      <c r="H444" s="2">
        <v>0</v>
      </c>
      <c r="I444" s="100">
        <f t="shared" si="229"/>
        <v>0</v>
      </c>
      <c r="J444" s="114">
        <f t="shared" si="230"/>
        <v>0</v>
      </c>
      <c r="K444" s="28" t="s">
        <v>1052</v>
      </c>
      <c r="L444" s="155"/>
      <c r="M444" s="155"/>
      <c r="N444" s="155"/>
      <c r="O444" s="155"/>
      <c r="P444" s="155"/>
      <c r="Q444" s="155"/>
      <c r="R444" s="155"/>
      <c r="S444" s="98"/>
      <c r="T444" s="89" t="str">
        <f t="shared" si="231"/>
        <v/>
      </c>
      <c r="U444" s="87" t="e">
        <f t="shared" si="231"/>
        <v>#N/A</v>
      </c>
      <c r="V444" s="87" t="str">
        <f t="shared" ca="1" si="231"/>
        <v>66-Victor-Valley_160822182956</v>
      </c>
      <c r="W444" s="87" t="str">
        <f t="shared" ca="1" si="231"/>
        <v>VVAERC aebg_consortiumexpenditures_160722 8_8_2016.xlsm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32"/>
        <v>66 Victor Valley</v>
      </c>
      <c r="B445" s="147" t="s">
        <v>32</v>
      </c>
      <c r="C445" s="148"/>
      <c r="D445" s="2">
        <v>0</v>
      </c>
      <c r="E445" s="2">
        <v>0</v>
      </c>
      <c r="F445" s="100">
        <f t="shared" si="228"/>
        <v>0</v>
      </c>
      <c r="G445" s="2">
        <v>0</v>
      </c>
      <c r="H445" s="2">
        <v>0</v>
      </c>
      <c r="I445" s="100">
        <f t="shared" si="229"/>
        <v>0</v>
      </c>
      <c r="J445" s="114">
        <f t="shared" si="230"/>
        <v>0</v>
      </c>
      <c r="K445" s="28" t="s">
        <v>1052</v>
      </c>
      <c r="L445" s="155"/>
      <c r="M445" s="155"/>
      <c r="N445" s="155"/>
      <c r="O445" s="155"/>
      <c r="P445" s="155"/>
      <c r="Q445" s="155"/>
      <c r="R445" s="155"/>
      <c r="S445" s="66"/>
      <c r="T445" s="89" t="str">
        <f t="shared" si="231"/>
        <v/>
      </c>
      <c r="U445" s="87" t="e">
        <f t="shared" si="231"/>
        <v>#N/A</v>
      </c>
      <c r="V445" s="87" t="str">
        <f t="shared" ca="1" si="231"/>
        <v>66-Victor-Valley_160822182956</v>
      </c>
      <c r="W445" s="87" t="str">
        <f t="shared" ca="1" si="231"/>
        <v>VVAERC aebg_consortiumexpenditures_160722 8_8_2016.xlsm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32"/>
        <v>66 Victor Valley</v>
      </c>
      <c r="B446" s="147" t="s">
        <v>33</v>
      </c>
      <c r="C446" s="148"/>
      <c r="D446" s="2">
        <v>0</v>
      </c>
      <c r="E446" s="2">
        <v>0</v>
      </c>
      <c r="F446" s="100">
        <f t="shared" si="228"/>
        <v>0</v>
      </c>
      <c r="G446" s="2">
        <v>0</v>
      </c>
      <c r="H446" s="2">
        <v>0</v>
      </c>
      <c r="I446" s="100">
        <f t="shared" si="229"/>
        <v>0</v>
      </c>
      <c r="J446" s="114">
        <f t="shared" si="230"/>
        <v>0</v>
      </c>
      <c r="K446" s="28" t="s">
        <v>1052</v>
      </c>
      <c r="L446" s="155"/>
      <c r="M446" s="155"/>
      <c r="N446" s="155"/>
      <c r="O446" s="155"/>
      <c r="P446" s="155"/>
      <c r="Q446" s="155"/>
      <c r="R446" s="155"/>
      <c r="S446" s="111" t="s">
        <v>37</v>
      </c>
      <c r="T446" s="89" t="str">
        <f t="shared" si="231"/>
        <v/>
      </c>
      <c r="U446" s="87" t="e">
        <f t="shared" si="231"/>
        <v>#N/A</v>
      </c>
      <c r="V446" s="87" t="str">
        <f t="shared" ca="1" si="231"/>
        <v>66-Victor-Valley_160822182956</v>
      </c>
      <c r="W446" s="87" t="str">
        <f t="shared" ca="1" si="231"/>
        <v>VVAERC aebg_consortiumexpenditures_160722 8_8_2016.xlsm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32"/>
        <v>66 Victor Valley</v>
      </c>
      <c r="B447" s="158" t="s">
        <v>1070</v>
      </c>
      <c r="C447" s="159"/>
      <c r="D447" s="3">
        <v>0</v>
      </c>
      <c r="E447" s="4">
        <v>0</v>
      </c>
      <c r="F447" s="101">
        <f t="shared" si="228"/>
        <v>0</v>
      </c>
      <c r="G447" s="3">
        <v>0</v>
      </c>
      <c r="H447" s="4">
        <v>0</v>
      </c>
      <c r="I447" s="101">
        <f t="shared" si="229"/>
        <v>0</v>
      </c>
      <c r="J447" s="115">
        <f t="shared" si="230"/>
        <v>0</v>
      </c>
      <c r="K447" s="28" t="s">
        <v>1052</v>
      </c>
      <c r="L447" s="155"/>
      <c r="M447" s="155"/>
      <c r="N447" s="155"/>
      <c r="O447" s="155"/>
      <c r="P447" s="155"/>
      <c r="Q447" s="155"/>
      <c r="R447" s="155"/>
      <c r="S447" s="112" t="s">
        <v>1066</v>
      </c>
      <c r="T447" s="89" t="str">
        <f t="shared" si="231"/>
        <v/>
      </c>
      <c r="U447" s="87" t="e">
        <f t="shared" si="231"/>
        <v>#N/A</v>
      </c>
      <c r="V447" s="87" t="str">
        <f t="shared" ca="1" si="231"/>
        <v>66-Victor-Valley_160822182956</v>
      </c>
      <c r="W447" s="87" t="str">
        <f t="shared" ca="1" si="231"/>
        <v>VVAERC aebg_consortiumexpenditures_160722 8_8_2016.xlsm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33">SUM(D440:D447)</f>
        <v>0</v>
      </c>
      <c r="E448" s="96">
        <f t="shared" si="233"/>
        <v>0</v>
      </c>
      <c r="F448" s="102">
        <f t="shared" si="233"/>
        <v>0</v>
      </c>
      <c r="G448" s="96">
        <f t="shared" si="233"/>
        <v>0</v>
      </c>
      <c r="H448" s="96">
        <f t="shared" si="233"/>
        <v>0</v>
      </c>
      <c r="I448" s="102">
        <f t="shared" si="233"/>
        <v>0</v>
      </c>
      <c r="J448" s="114">
        <f t="shared" si="230"/>
        <v>0</v>
      </c>
      <c r="K448" s="30"/>
      <c r="L448" s="162"/>
      <c r="M448" s="162"/>
      <c r="N448" s="162"/>
      <c r="O448" s="162"/>
      <c r="P448" s="162"/>
      <c r="Q448" s="162"/>
      <c r="R448" s="162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70" t="s">
        <v>56</v>
      </c>
      <c r="P451" s="170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71" t="s">
        <v>2</v>
      </c>
      <c r="P452" s="171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64" t="str">
        <f>IF(ISNA(Sheet1!B460),"Please select from the list of member agencies affiliated with the selected Consortium","")</f>
        <v/>
      </c>
      <c r="D453" s="164"/>
      <c r="E453" s="164"/>
      <c r="F453" s="164"/>
      <c r="G453" s="164"/>
      <c r="H453" s="31"/>
      <c r="I453" s="31"/>
      <c r="J453" s="31"/>
      <c r="K453" s="31"/>
      <c r="L453" s="13"/>
      <c r="M453" s="24"/>
      <c r="N453" s="24"/>
      <c r="O453" s="171" t="s">
        <v>12</v>
      </c>
      <c r="P453" s="171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69" t="s">
        <v>1052</v>
      </c>
      <c r="P454" s="169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49" t="s">
        <v>60</v>
      </c>
      <c r="E456" s="150"/>
      <c r="F456" s="150"/>
      <c r="G456" s="150"/>
      <c r="H456" s="150"/>
      <c r="I456" s="150"/>
      <c r="J456" s="151"/>
      <c r="K456" s="27"/>
      <c r="L456" s="139" t="s">
        <v>67</v>
      </c>
      <c r="M456" s="140"/>
      <c r="N456" s="140"/>
      <c r="O456" s="140"/>
      <c r="P456" s="140"/>
      <c r="Q456" s="140"/>
      <c r="R456" s="140"/>
      <c r="S456" s="141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52" t="s">
        <v>1053</v>
      </c>
      <c r="E457" s="152"/>
      <c r="F457" s="152"/>
      <c r="G457" s="152" t="s">
        <v>1054</v>
      </c>
      <c r="H457" s="152"/>
      <c r="I457" s="152"/>
      <c r="J457" s="153" t="s">
        <v>1055</v>
      </c>
      <c r="K457" s="28"/>
      <c r="L457" s="142"/>
      <c r="M457" s="143"/>
      <c r="N457" s="143"/>
      <c r="O457" s="143"/>
      <c r="P457" s="143"/>
      <c r="Q457" s="143"/>
      <c r="R457" s="143"/>
      <c r="S457" s="144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5" t="s">
        <v>2</v>
      </c>
      <c r="C458" s="146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54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34">$B$4</f>
        <v>66 Victor Valley</v>
      </c>
      <c r="B459" s="156" t="s">
        <v>1</v>
      </c>
      <c r="C459" s="157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35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66-Victor-Valley_160822182956</v>
      </c>
      <c r="W459" s="87" t="str">
        <f ca="1">Sheet1!$B$10</f>
        <v>VVAERC aebg_consortiumexpenditures_160722 8_8_2016.xlsm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34"/>
        <v>66 Victor Valley</v>
      </c>
      <c r="B460" s="147" t="s">
        <v>5</v>
      </c>
      <c r="C460" s="148"/>
      <c r="D460" s="2">
        <v>0</v>
      </c>
      <c r="E460" s="2">
        <v>0</v>
      </c>
      <c r="F460" s="100">
        <f t="shared" ref="F460:F465" si="236">SUM(D460:E460)</f>
        <v>0</v>
      </c>
      <c r="G460" s="2">
        <v>0</v>
      </c>
      <c r="H460" s="2">
        <v>0</v>
      </c>
      <c r="I460" s="100">
        <f t="shared" ref="I460:I465" si="237">SUM(G460:H460)</f>
        <v>0</v>
      </c>
      <c r="J460" s="114">
        <f t="shared" ref="J460:J465" si="238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35"/>
        <v>0</v>
      </c>
      <c r="T460" s="89" t="str">
        <f t="shared" ref="T460:U465" si="239">T459</f>
        <v/>
      </c>
      <c r="U460" s="87" t="e">
        <f t="shared" si="239"/>
        <v>#N/A</v>
      </c>
      <c r="V460" s="87" t="str">
        <f ca="1">Sheet1!$B$8</f>
        <v>66-Victor-Valley_160822182956</v>
      </c>
      <c r="W460" s="87" t="str">
        <f ca="1">Sheet1!$B$10</f>
        <v>VVAERC aebg_consortiumexpenditures_160722 8_8_2016.xlsm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34"/>
        <v>66 Victor Valley</v>
      </c>
      <c r="B461" s="147" t="s">
        <v>6</v>
      </c>
      <c r="C461" s="148"/>
      <c r="D461" s="2">
        <v>0</v>
      </c>
      <c r="E461" s="2">
        <v>0</v>
      </c>
      <c r="F461" s="100">
        <f t="shared" si="236"/>
        <v>0</v>
      </c>
      <c r="G461" s="2">
        <v>0</v>
      </c>
      <c r="H461" s="2">
        <v>0</v>
      </c>
      <c r="I461" s="100">
        <f t="shared" si="237"/>
        <v>0</v>
      </c>
      <c r="J461" s="114">
        <f t="shared" si="238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35"/>
        <v>0</v>
      </c>
      <c r="T461" s="89" t="str">
        <f t="shared" si="239"/>
        <v/>
      </c>
      <c r="U461" s="87" t="e">
        <f t="shared" si="239"/>
        <v>#N/A</v>
      </c>
      <c r="V461" s="87" t="str">
        <f ca="1">Sheet1!$B$8</f>
        <v>66-Victor-Valley_160822182956</v>
      </c>
      <c r="W461" s="87" t="str">
        <f ca="1">Sheet1!$B$10</f>
        <v>VVAERC aebg_consortiumexpenditures_160722 8_8_2016.xlsm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34"/>
        <v>66 Victor Valley</v>
      </c>
      <c r="B462" s="147" t="s">
        <v>7</v>
      </c>
      <c r="C462" s="148"/>
      <c r="D462" s="2">
        <v>0</v>
      </c>
      <c r="E462" s="2">
        <v>0</v>
      </c>
      <c r="F462" s="100">
        <f t="shared" si="236"/>
        <v>0</v>
      </c>
      <c r="G462" s="2">
        <v>0</v>
      </c>
      <c r="H462" s="2">
        <v>0</v>
      </c>
      <c r="I462" s="100">
        <f t="shared" si="237"/>
        <v>0</v>
      </c>
      <c r="J462" s="114">
        <f t="shared" si="238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35"/>
        <v>0</v>
      </c>
      <c r="T462" s="89" t="str">
        <f t="shared" si="239"/>
        <v/>
      </c>
      <c r="U462" s="87" t="e">
        <f t="shared" si="239"/>
        <v>#N/A</v>
      </c>
      <c r="V462" s="87" t="str">
        <f ca="1">Sheet1!$B$8</f>
        <v>66-Victor-Valley_160822182956</v>
      </c>
      <c r="W462" s="87" t="str">
        <f ca="1">Sheet1!$B$10</f>
        <v>VVAERC aebg_consortiumexpenditures_160722 8_8_2016.xlsm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34"/>
        <v>66 Victor Valley</v>
      </c>
      <c r="B463" s="147" t="s">
        <v>8</v>
      </c>
      <c r="C463" s="148"/>
      <c r="D463" s="2">
        <v>0</v>
      </c>
      <c r="E463" s="2">
        <v>0</v>
      </c>
      <c r="F463" s="100">
        <f t="shared" si="236"/>
        <v>0</v>
      </c>
      <c r="G463" s="2">
        <v>0</v>
      </c>
      <c r="H463" s="2">
        <v>0</v>
      </c>
      <c r="I463" s="100">
        <f t="shared" si="237"/>
        <v>0</v>
      </c>
      <c r="J463" s="114">
        <f t="shared" si="238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35"/>
        <v>0</v>
      </c>
      <c r="T463" s="89" t="str">
        <f t="shared" si="239"/>
        <v/>
      </c>
      <c r="U463" s="87" t="e">
        <f t="shared" si="239"/>
        <v>#N/A</v>
      </c>
      <c r="V463" s="87" t="str">
        <f ca="1">Sheet1!$B$8</f>
        <v>66-Victor-Valley_160822182956</v>
      </c>
      <c r="W463" s="87" t="str">
        <f ca="1">Sheet1!$B$10</f>
        <v>VVAERC aebg_consortiumexpenditures_160722 8_8_2016.xlsm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34"/>
        <v>66 Victor Valley</v>
      </c>
      <c r="B464" s="147" t="s">
        <v>9</v>
      </c>
      <c r="C464" s="148"/>
      <c r="D464" s="2">
        <v>0</v>
      </c>
      <c r="E464" s="2">
        <v>0</v>
      </c>
      <c r="F464" s="100">
        <f t="shared" si="236"/>
        <v>0</v>
      </c>
      <c r="G464" s="2">
        <v>0</v>
      </c>
      <c r="H464" s="2">
        <v>0</v>
      </c>
      <c r="I464" s="100">
        <f t="shared" si="237"/>
        <v>0</v>
      </c>
      <c r="J464" s="114">
        <f t="shared" si="238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35"/>
        <v>0</v>
      </c>
      <c r="T464" s="89" t="str">
        <f t="shared" si="239"/>
        <v/>
      </c>
      <c r="U464" s="87" t="e">
        <f t="shared" si="239"/>
        <v>#N/A</v>
      </c>
      <c r="V464" s="87" t="str">
        <f ca="1">Sheet1!$B$8</f>
        <v>66-Victor-Valley_160822182956</v>
      </c>
      <c r="W464" s="87" t="str">
        <f ca="1">Sheet1!$B$10</f>
        <v>VVAERC aebg_consortiumexpenditures_160722 8_8_2016.xlsm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34"/>
        <v>66 Victor Valley</v>
      </c>
      <c r="B465" s="158" t="s">
        <v>10</v>
      </c>
      <c r="C465" s="159"/>
      <c r="D465" s="3">
        <v>0</v>
      </c>
      <c r="E465" s="4">
        <v>0</v>
      </c>
      <c r="F465" s="101">
        <f t="shared" si="236"/>
        <v>0</v>
      </c>
      <c r="G465" s="3">
        <v>0</v>
      </c>
      <c r="H465" s="4">
        <v>0</v>
      </c>
      <c r="I465" s="101">
        <f t="shared" si="237"/>
        <v>0</v>
      </c>
      <c r="J465" s="115">
        <f t="shared" si="238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35"/>
        <v>0</v>
      </c>
      <c r="T465" s="89" t="str">
        <f t="shared" si="239"/>
        <v/>
      </c>
      <c r="U465" s="87" t="e">
        <f t="shared" si="239"/>
        <v>#N/A</v>
      </c>
      <c r="V465" s="87" t="str">
        <f ca="1">Sheet1!$B$8</f>
        <v>66-Victor-Valley_160822182956</v>
      </c>
      <c r="W465" s="87" t="str">
        <f ca="1">Sheet1!$B$10</f>
        <v>VVAERC aebg_consortiumexpenditures_160722 8_8_2016.xlsm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60" t="s">
        <v>11</v>
      </c>
      <c r="C466" s="161"/>
      <c r="D466" s="96">
        <f t="shared" ref="D466:E466" si="240">SUM(D459:D465)</f>
        <v>0</v>
      </c>
      <c r="E466" s="96">
        <f t="shared" si="240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1">SUM(L459:L465)</f>
        <v>0</v>
      </c>
      <c r="M466" s="96">
        <f t="shared" si="241"/>
        <v>0</v>
      </c>
      <c r="N466" s="96">
        <f t="shared" si="241"/>
        <v>0</v>
      </c>
      <c r="O466" s="96">
        <f t="shared" si="241"/>
        <v>0</v>
      </c>
      <c r="P466" s="96">
        <f t="shared" si="241"/>
        <v>0</v>
      </c>
      <c r="Q466" s="96">
        <f t="shared" si="241"/>
        <v>0</v>
      </c>
      <c r="R466" s="96">
        <f t="shared" si="241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5" t="s">
        <v>12</v>
      </c>
      <c r="C468" s="146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66 Victor Valley</v>
      </c>
      <c r="B469" s="156" t="s">
        <v>21</v>
      </c>
      <c r="C469" s="157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66-Victor-Valley_160822182956</v>
      </c>
      <c r="W469" s="87" t="str">
        <f ca="1">W465</f>
        <v>VVAERC aebg_consortiumexpenditures_160722 8_8_2016.xlsm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66 Victor Valley</v>
      </c>
      <c r="B470" s="147" t="s">
        <v>22</v>
      </c>
      <c r="C470" s="148"/>
      <c r="D470" s="2">
        <v>0</v>
      </c>
      <c r="E470" s="2">
        <v>0</v>
      </c>
      <c r="F470" s="99">
        <f t="shared" ref="F470:F473" si="242">SUM(D470:E470)</f>
        <v>0</v>
      </c>
      <c r="G470" s="2">
        <v>0</v>
      </c>
      <c r="H470" s="2">
        <v>0</v>
      </c>
      <c r="I470" s="100">
        <f t="shared" ref="I470:I473" si="243">SUM(G470:H470)</f>
        <v>0</v>
      </c>
      <c r="J470" s="114">
        <f t="shared" ref="J470:J474" si="244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45">T469</f>
        <v/>
      </c>
      <c r="U470" s="87" t="e">
        <f t="shared" si="245"/>
        <v>#N/A</v>
      </c>
      <c r="V470" s="87" t="str">
        <f t="shared" ca="1" si="245"/>
        <v>66-Victor-Valley_160822182956</v>
      </c>
      <c r="W470" s="87" t="str">
        <f t="shared" ca="1" si="245"/>
        <v>VVAERC aebg_consortiumexpenditures_160722 8_8_2016.xlsm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66 Victor Valley</v>
      </c>
      <c r="B471" s="147" t="s">
        <v>23</v>
      </c>
      <c r="C471" s="148"/>
      <c r="D471" s="2">
        <v>0</v>
      </c>
      <c r="E471" s="2">
        <v>0</v>
      </c>
      <c r="F471" s="99">
        <f t="shared" si="242"/>
        <v>0</v>
      </c>
      <c r="G471" s="2">
        <v>0</v>
      </c>
      <c r="H471" s="2">
        <v>0</v>
      </c>
      <c r="I471" s="100">
        <f t="shared" si="243"/>
        <v>0</v>
      </c>
      <c r="J471" s="114">
        <f t="shared" si="244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45"/>
        <v/>
      </c>
      <c r="U471" s="87" t="e">
        <f t="shared" si="245"/>
        <v>#N/A</v>
      </c>
      <c r="V471" s="87" t="str">
        <f t="shared" ca="1" si="245"/>
        <v>66-Victor-Valley_160822182956</v>
      </c>
      <c r="W471" s="87" t="str">
        <f t="shared" ca="1" si="245"/>
        <v>VVAERC aebg_consortiumexpenditures_160722 8_8_2016.xlsm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66 Victor Valley</v>
      </c>
      <c r="B472" s="147" t="s">
        <v>24</v>
      </c>
      <c r="C472" s="148"/>
      <c r="D472" s="2">
        <v>0</v>
      </c>
      <c r="E472" s="2">
        <v>0</v>
      </c>
      <c r="F472" s="99">
        <f t="shared" si="242"/>
        <v>0</v>
      </c>
      <c r="G472" s="2">
        <v>0</v>
      </c>
      <c r="H472" s="2">
        <v>0</v>
      </c>
      <c r="I472" s="100">
        <f t="shared" si="243"/>
        <v>0</v>
      </c>
      <c r="J472" s="114">
        <f t="shared" si="244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45"/>
        <v/>
      </c>
      <c r="U472" s="87" t="e">
        <f t="shared" si="245"/>
        <v>#N/A</v>
      </c>
      <c r="V472" s="87" t="str">
        <f t="shared" ca="1" si="245"/>
        <v>66-Victor-Valley_160822182956</v>
      </c>
      <c r="W472" s="87" t="str">
        <f t="shared" ca="1" si="245"/>
        <v>VVAERC aebg_consortiumexpenditures_160722 8_8_2016.xlsm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66 Victor Valley</v>
      </c>
      <c r="B473" s="147" t="s">
        <v>25</v>
      </c>
      <c r="C473" s="148"/>
      <c r="D473" s="3">
        <v>0</v>
      </c>
      <c r="E473" s="4">
        <v>0</v>
      </c>
      <c r="F473" s="101">
        <f t="shared" si="242"/>
        <v>0</v>
      </c>
      <c r="G473" s="3">
        <v>0</v>
      </c>
      <c r="H473" s="4">
        <v>0</v>
      </c>
      <c r="I473" s="101">
        <f t="shared" si="243"/>
        <v>0</v>
      </c>
      <c r="J473" s="115">
        <f t="shared" si="244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45"/>
        <v/>
      </c>
      <c r="U473" s="87" t="e">
        <f t="shared" si="245"/>
        <v>#N/A</v>
      </c>
      <c r="V473" s="87" t="str">
        <f t="shared" ca="1" si="245"/>
        <v>66-Victor-Valley_160822182956</v>
      </c>
      <c r="W473" s="87" t="str">
        <f t="shared" ca="1" si="245"/>
        <v>VVAERC aebg_consortiumexpenditures_160722 8_8_2016.xlsm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66" t="s">
        <v>11</v>
      </c>
      <c r="C474" s="167"/>
      <c r="D474" s="96">
        <f t="shared" ref="D474:E474" si="246">SUM(D469:D473)</f>
        <v>0</v>
      </c>
      <c r="E474" s="96">
        <f t="shared" si="246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44"/>
        <v>0</v>
      </c>
      <c r="K474" s="29"/>
      <c r="L474" s="96">
        <f t="shared" ref="L474:R474" si="247">SUM(L469:L473)</f>
        <v>0</v>
      </c>
      <c r="M474" s="96">
        <f t="shared" si="247"/>
        <v>0</v>
      </c>
      <c r="N474" s="96">
        <f t="shared" si="247"/>
        <v>0</v>
      </c>
      <c r="O474" s="96">
        <f t="shared" si="247"/>
        <v>0</v>
      </c>
      <c r="P474" s="96">
        <f t="shared" si="247"/>
        <v>0</v>
      </c>
      <c r="Q474" s="96">
        <f t="shared" si="247"/>
        <v>0</v>
      </c>
      <c r="R474" s="96">
        <f t="shared" si="247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5" t="s">
        <v>26</v>
      </c>
      <c r="C476" s="146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68"/>
      <c r="M476" s="168"/>
      <c r="N476" s="168"/>
      <c r="O476" s="168"/>
      <c r="P476" s="168"/>
      <c r="Q476" s="168"/>
      <c r="R476" s="168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66 Victor Valley</v>
      </c>
      <c r="B477" s="156" t="s">
        <v>27</v>
      </c>
      <c r="C477" s="157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55"/>
      <c r="M477" s="155"/>
      <c r="N477" s="155"/>
      <c r="O477" s="155"/>
      <c r="P477" s="155"/>
      <c r="Q477" s="155"/>
      <c r="R477" s="155"/>
      <c r="S477" s="98"/>
      <c r="T477" s="89" t="str">
        <f>T473</f>
        <v/>
      </c>
      <c r="U477" s="87" t="e">
        <f>U473</f>
        <v>#N/A</v>
      </c>
      <c r="V477" s="87" t="str">
        <f ca="1">V473</f>
        <v>66-Victor-Valley_160822182956</v>
      </c>
      <c r="W477" s="87" t="str">
        <f ca="1">W473</f>
        <v>VVAERC aebg_consortiumexpenditures_160722 8_8_2016.xlsm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66 Victor Valley</v>
      </c>
      <c r="B478" s="147" t="s">
        <v>28</v>
      </c>
      <c r="C478" s="148"/>
      <c r="D478" s="2">
        <v>0</v>
      </c>
      <c r="E478" s="2">
        <v>0</v>
      </c>
      <c r="F478" s="100">
        <f t="shared" ref="F478:F484" si="248">SUM(D478:E478)</f>
        <v>0</v>
      </c>
      <c r="G478" s="2">
        <v>0</v>
      </c>
      <c r="H478" s="2">
        <v>0</v>
      </c>
      <c r="I478" s="100">
        <f t="shared" ref="I478:I484" si="249">SUM(G478:H478)</f>
        <v>0</v>
      </c>
      <c r="J478" s="114">
        <f t="shared" ref="J478:J485" si="250">IF(F478-I478=0,0,IF(F478-I478&gt;0,TEXT(ABS(F478-I478),"$#,###")&amp;" ▼",TEXT(ABS(F478-I478),"$#,###")&amp;" ▲"))</f>
        <v>0</v>
      </c>
      <c r="K478" s="28" t="s">
        <v>1052</v>
      </c>
      <c r="L478" s="155"/>
      <c r="M478" s="155"/>
      <c r="N478" s="155"/>
      <c r="O478" s="155"/>
      <c r="P478" s="155"/>
      <c r="Q478" s="155"/>
      <c r="R478" s="155"/>
      <c r="S478" s="98"/>
      <c r="T478" s="89" t="str">
        <f t="shared" ref="T478:W484" si="251">T477</f>
        <v/>
      </c>
      <c r="U478" s="87" t="e">
        <f t="shared" si="251"/>
        <v>#N/A</v>
      </c>
      <c r="V478" s="87" t="str">
        <f t="shared" ca="1" si="251"/>
        <v>66-Victor-Valley_160822182956</v>
      </c>
      <c r="W478" s="87" t="str">
        <f t="shared" ca="1" si="251"/>
        <v>VVAERC aebg_consortiumexpenditures_160722 8_8_2016.xlsm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52">A478</f>
        <v>66 Victor Valley</v>
      </c>
      <c r="B479" s="147" t="s">
        <v>29</v>
      </c>
      <c r="C479" s="148"/>
      <c r="D479" s="2">
        <v>0</v>
      </c>
      <c r="E479" s="2">
        <v>0</v>
      </c>
      <c r="F479" s="100">
        <f t="shared" si="248"/>
        <v>0</v>
      </c>
      <c r="G479" s="2">
        <v>0</v>
      </c>
      <c r="H479" s="2">
        <v>0</v>
      </c>
      <c r="I479" s="100">
        <f t="shared" si="249"/>
        <v>0</v>
      </c>
      <c r="J479" s="114">
        <f t="shared" si="250"/>
        <v>0</v>
      </c>
      <c r="K479" s="28" t="s">
        <v>1052</v>
      </c>
      <c r="L479" s="155"/>
      <c r="M479" s="155"/>
      <c r="N479" s="155"/>
      <c r="O479" s="155"/>
      <c r="P479" s="155"/>
      <c r="Q479" s="155"/>
      <c r="R479" s="155"/>
      <c r="S479" s="98"/>
      <c r="T479" s="89" t="str">
        <f t="shared" si="251"/>
        <v/>
      </c>
      <c r="U479" s="87" t="e">
        <f t="shared" si="251"/>
        <v>#N/A</v>
      </c>
      <c r="V479" s="87" t="str">
        <f t="shared" ca="1" si="251"/>
        <v>66-Victor-Valley_160822182956</v>
      </c>
      <c r="W479" s="87" t="str">
        <f t="shared" ca="1" si="251"/>
        <v>VVAERC aebg_consortiumexpenditures_160722 8_8_2016.xlsm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52"/>
        <v>66 Victor Valley</v>
      </c>
      <c r="B480" s="147" t="s">
        <v>30</v>
      </c>
      <c r="C480" s="148"/>
      <c r="D480" s="1">
        <v>0</v>
      </c>
      <c r="E480" s="1">
        <v>0</v>
      </c>
      <c r="F480" s="100">
        <f t="shared" si="248"/>
        <v>0</v>
      </c>
      <c r="G480" s="1">
        <v>0</v>
      </c>
      <c r="H480" s="1">
        <v>0</v>
      </c>
      <c r="I480" s="100">
        <f t="shared" si="249"/>
        <v>0</v>
      </c>
      <c r="J480" s="114">
        <f t="shared" si="250"/>
        <v>0</v>
      </c>
      <c r="K480" s="28" t="s">
        <v>1052</v>
      </c>
      <c r="L480" s="155"/>
      <c r="M480" s="155"/>
      <c r="N480" s="155"/>
      <c r="O480" s="155"/>
      <c r="P480" s="155"/>
      <c r="Q480" s="155"/>
      <c r="R480" s="155"/>
      <c r="S480" s="98"/>
      <c r="T480" s="89" t="str">
        <f t="shared" si="251"/>
        <v/>
      </c>
      <c r="U480" s="87" t="e">
        <f t="shared" si="251"/>
        <v>#N/A</v>
      </c>
      <c r="V480" s="87" t="str">
        <f t="shared" ca="1" si="251"/>
        <v>66-Victor-Valley_160822182956</v>
      </c>
      <c r="W480" s="87" t="str">
        <f t="shared" ca="1" si="251"/>
        <v>VVAERC aebg_consortiumexpenditures_160722 8_8_2016.xlsm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52"/>
        <v>66 Victor Valley</v>
      </c>
      <c r="B481" s="147" t="s">
        <v>31</v>
      </c>
      <c r="C481" s="148"/>
      <c r="D481" s="2">
        <v>0</v>
      </c>
      <c r="E481" s="2">
        <v>0</v>
      </c>
      <c r="F481" s="100">
        <f t="shared" si="248"/>
        <v>0</v>
      </c>
      <c r="G481" s="2">
        <v>0</v>
      </c>
      <c r="H481" s="2">
        <v>0</v>
      </c>
      <c r="I481" s="100">
        <f t="shared" si="249"/>
        <v>0</v>
      </c>
      <c r="J481" s="114">
        <f t="shared" si="250"/>
        <v>0</v>
      </c>
      <c r="K481" s="28" t="s">
        <v>1052</v>
      </c>
      <c r="L481" s="155"/>
      <c r="M481" s="155"/>
      <c r="N481" s="155"/>
      <c r="O481" s="155"/>
      <c r="P481" s="155"/>
      <c r="Q481" s="155"/>
      <c r="R481" s="155"/>
      <c r="S481" s="98"/>
      <c r="T481" s="89" t="str">
        <f t="shared" si="251"/>
        <v/>
      </c>
      <c r="U481" s="87" t="e">
        <f t="shared" si="251"/>
        <v>#N/A</v>
      </c>
      <c r="V481" s="87" t="str">
        <f t="shared" ca="1" si="251"/>
        <v>66-Victor-Valley_160822182956</v>
      </c>
      <c r="W481" s="87" t="str">
        <f t="shared" ca="1" si="251"/>
        <v>VVAERC aebg_consortiumexpenditures_160722 8_8_2016.xlsm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52"/>
        <v>66 Victor Valley</v>
      </c>
      <c r="B482" s="147" t="s">
        <v>32</v>
      </c>
      <c r="C482" s="148"/>
      <c r="D482" s="2">
        <v>0</v>
      </c>
      <c r="E482" s="2">
        <v>0</v>
      </c>
      <c r="F482" s="100">
        <f t="shared" si="248"/>
        <v>0</v>
      </c>
      <c r="G482" s="2">
        <v>0</v>
      </c>
      <c r="H482" s="2">
        <v>0</v>
      </c>
      <c r="I482" s="100">
        <f t="shared" si="249"/>
        <v>0</v>
      </c>
      <c r="J482" s="114">
        <f t="shared" si="250"/>
        <v>0</v>
      </c>
      <c r="K482" s="28" t="s">
        <v>1052</v>
      </c>
      <c r="L482" s="155"/>
      <c r="M482" s="155"/>
      <c r="N482" s="155"/>
      <c r="O482" s="155"/>
      <c r="P482" s="155"/>
      <c r="Q482" s="155"/>
      <c r="R482" s="155"/>
      <c r="S482" s="66"/>
      <c r="T482" s="89" t="str">
        <f t="shared" si="251"/>
        <v/>
      </c>
      <c r="U482" s="87" t="e">
        <f t="shared" si="251"/>
        <v>#N/A</v>
      </c>
      <c r="V482" s="87" t="str">
        <f t="shared" ca="1" si="251"/>
        <v>66-Victor-Valley_160822182956</v>
      </c>
      <c r="W482" s="87" t="str">
        <f t="shared" ca="1" si="251"/>
        <v>VVAERC aebg_consortiumexpenditures_160722 8_8_2016.xlsm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52"/>
        <v>66 Victor Valley</v>
      </c>
      <c r="B483" s="147" t="s">
        <v>33</v>
      </c>
      <c r="C483" s="148"/>
      <c r="D483" s="2">
        <v>0</v>
      </c>
      <c r="E483" s="2">
        <v>0</v>
      </c>
      <c r="F483" s="100">
        <f t="shared" si="248"/>
        <v>0</v>
      </c>
      <c r="G483" s="2">
        <v>0</v>
      </c>
      <c r="H483" s="2">
        <v>0</v>
      </c>
      <c r="I483" s="100">
        <f t="shared" si="249"/>
        <v>0</v>
      </c>
      <c r="J483" s="114">
        <f t="shared" si="250"/>
        <v>0</v>
      </c>
      <c r="K483" s="28" t="s">
        <v>1052</v>
      </c>
      <c r="L483" s="155"/>
      <c r="M483" s="155"/>
      <c r="N483" s="155"/>
      <c r="O483" s="155"/>
      <c r="P483" s="155"/>
      <c r="Q483" s="155"/>
      <c r="R483" s="155"/>
      <c r="S483" s="111" t="s">
        <v>37</v>
      </c>
      <c r="T483" s="89" t="str">
        <f t="shared" si="251"/>
        <v/>
      </c>
      <c r="U483" s="87" t="e">
        <f t="shared" si="251"/>
        <v>#N/A</v>
      </c>
      <c r="V483" s="87" t="str">
        <f t="shared" ca="1" si="251"/>
        <v>66-Victor-Valley_160822182956</v>
      </c>
      <c r="W483" s="87" t="str">
        <f t="shared" ca="1" si="251"/>
        <v>VVAERC aebg_consortiumexpenditures_160722 8_8_2016.xlsm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52"/>
        <v>66 Victor Valley</v>
      </c>
      <c r="B484" s="158" t="s">
        <v>1070</v>
      </c>
      <c r="C484" s="159"/>
      <c r="D484" s="3">
        <v>0</v>
      </c>
      <c r="E484" s="4">
        <v>0</v>
      </c>
      <c r="F484" s="101">
        <f t="shared" si="248"/>
        <v>0</v>
      </c>
      <c r="G484" s="3">
        <v>0</v>
      </c>
      <c r="H484" s="4">
        <v>0</v>
      </c>
      <c r="I484" s="101">
        <f t="shared" si="249"/>
        <v>0</v>
      </c>
      <c r="J484" s="115">
        <f t="shared" si="250"/>
        <v>0</v>
      </c>
      <c r="K484" s="28" t="s">
        <v>1052</v>
      </c>
      <c r="L484" s="155"/>
      <c r="M484" s="155"/>
      <c r="N484" s="155"/>
      <c r="O484" s="155"/>
      <c r="P484" s="155"/>
      <c r="Q484" s="155"/>
      <c r="R484" s="155"/>
      <c r="S484" s="112" t="s">
        <v>1066</v>
      </c>
      <c r="T484" s="89" t="str">
        <f t="shared" si="251"/>
        <v/>
      </c>
      <c r="U484" s="87" t="e">
        <f t="shared" si="251"/>
        <v>#N/A</v>
      </c>
      <c r="V484" s="87" t="str">
        <f t="shared" ca="1" si="251"/>
        <v>66-Victor-Valley_160822182956</v>
      </c>
      <c r="W484" s="87" t="str">
        <f t="shared" ca="1" si="251"/>
        <v>VVAERC aebg_consortiumexpenditures_160722 8_8_2016.xlsm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53">SUM(D477:D484)</f>
        <v>0</v>
      </c>
      <c r="E485" s="96">
        <f t="shared" si="253"/>
        <v>0</v>
      </c>
      <c r="F485" s="102">
        <f t="shared" si="253"/>
        <v>0</v>
      </c>
      <c r="G485" s="96">
        <f t="shared" si="253"/>
        <v>0</v>
      </c>
      <c r="H485" s="96">
        <f t="shared" si="253"/>
        <v>0</v>
      </c>
      <c r="I485" s="102">
        <f t="shared" si="253"/>
        <v>0</v>
      </c>
      <c r="J485" s="114">
        <f t="shared" si="250"/>
        <v>0</v>
      </c>
      <c r="K485" s="30"/>
      <c r="L485" s="162"/>
      <c r="M485" s="162"/>
      <c r="N485" s="162"/>
      <c r="O485" s="162"/>
      <c r="P485" s="162"/>
      <c r="Q485" s="162"/>
      <c r="R485" s="162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70" t="s">
        <v>56</v>
      </c>
      <c r="P488" s="170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71" t="s">
        <v>2</v>
      </c>
      <c r="P489" s="171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64" t="str">
        <f>IF(ISNA(Sheet1!B498),"Please select from the list of member agencies affiliated with the selected Consortium","")</f>
        <v/>
      </c>
      <c r="D490" s="164"/>
      <c r="E490" s="164"/>
      <c r="F490" s="164"/>
      <c r="G490" s="164"/>
      <c r="H490" s="31"/>
      <c r="I490" s="31"/>
      <c r="J490" s="31"/>
      <c r="K490" s="31"/>
      <c r="L490" s="13"/>
      <c r="M490" s="24"/>
      <c r="N490" s="24"/>
      <c r="O490" s="171" t="s">
        <v>12</v>
      </c>
      <c r="P490" s="171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69" t="s">
        <v>1052</v>
      </c>
      <c r="P491" s="169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49" t="s">
        <v>60</v>
      </c>
      <c r="E493" s="150"/>
      <c r="F493" s="150"/>
      <c r="G493" s="150"/>
      <c r="H493" s="150"/>
      <c r="I493" s="150"/>
      <c r="J493" s="151"/>
      <c r="K493" s="27"/>
      <c r="L493" s="139" t="s">
        <v>67</v>
      </c>
      <c r="M493" s="140"/>
      <c r="N493" s="140"/>
      <c r="O493" s="140"/>
      <c r="P493" s="140"/>
      <c r="Q493" s="140"/>
      <c r="R493" s="140"/>
      <c r="S493" s="141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52" t="s">
        <v>1053</v>
      </c>
      <c r="E494" s="152"/>
      <c r="F494" s="152"/>
      <c r="G494" s="152" t="s">
        <v>1054</v>
      </c>
      <c r="H494" s="152"/>
      <c r="I494" s="152"/>
      <c r="J494" s="153" t="s">
        <v>1055</v>
      </c>
      <c r="K494" s="28"/>
      <c r="L494" s="142"/>
      <c r="M494" s="143"/>
      <c r="N494" s="143"/>
      <c r="O494" s="143"/>
      <c r="P494" s="143"/>
      <c r="Q494" s="143"/>
      <c r="R494" s="143"/>
      <c r="S494" s="144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5" t="s">
        <v>2</v>
      </c>
      <c r="C495" s="146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54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54">$B$4</f>
        <v>66 Victor Valley</v>
      </c>
      <c r="B496" s="156" t="s">
        <v>1</v>
      </c>
      <c r="C496" s="157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55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66-Victor-Valley_160822182956</v>
      </c>
      <c r="W496" s="87" t="str">
        <f ca="1">Sheet1!$B$10</f>
        <v>VVAERC aebg_consortiumexpenditures_160722 8_8_2016.xlsm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54"/>
        <v>66 Victor Valley</v>
      </c>
      <c r="B497" s="147" t="s">
        <v>5</v>
      </c>
      <c r="C497" s="148"/>
      <c r="D497" s="2">
        <v>0</v>
      </c>
      <c r="E497" s="2">
        <v>0</v>
      </c>
      <c r="F497" s="100">
        <f t="shared" ref="F497:F502" si="256">SUM(D497:E497)</f>
        <v>0</v>
      </c>
      <c r="G497" s="2">
        <v>0</v>
      </c>
      <c r="H497" s="2">
        <v>0</v>
      </c>
      <c r="I497" s="100">
        <f t="shared" ref="I497:I502" si="257">SUM(G497:H497)</f>
        <v>0</v>
      </c>
      <c r="J497" s="114">
        <f t="shared" ref="J497:J502" si="258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55"/>
        <v>0</v>
      </c>
      <c r="T497" s="89" t="str">
        <f t="shared" ref="T497:U502" si="259">T496</f>
        <v/>
      </c>
      <c r="U497" s="87" t="e">
        <f t="shared" si="259"/>
        <v>#N/A</v>
      </c>
      <c r="V497" s="87" t="str">
        <f ca="1">Sheet1!$B$8</f>
        <v>66-Victor-Valley_160822182956</v>
      </c>
      <c r="W497" s="87" t="str">
        <f ca="1">Sheet1!$B$10</f>
        <v>VVAERC aebg_consortiumexpenditures_160722 8_8_2016.xlsm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54"/>
        <v>66 Victor Valley</v>
      </c>
      <c r="B498" s="147" t="s">
        <v>6</v>
      </c>
      <c r="C498" s="148"/>
      <c r="D498" s="2">
        <v>0</v>
      </c>
      <c r="E498" s="2">
        <v>0</v>
      </c>
      <c r="F498" s="100">
        <f t="shared" si="256"/>
        <v>0</v>
      </c>
      <c r="G498" s="2">
        <v>0</v>
      </c>
      <c r="H498" s="2">
        <v>0</v>
      </c>
      <c r="I498" s="100">
        <f t="shared" si="257"/>
        <v>0</v>
      </c>
      <c r="J498" s="114">
        <f t="shared" si="258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55"/>
        <v>0</v>
      </c>
      <c r="T498" s="89" t="str">
        <f t="shared" si="259"/>
        <v/>
      </c>
      <c r="U498" s="87" t="e">
        <f t="shared" si="259"/>
        <v>#N/A</v>
      </c>
      <c r="V498" s="87" t="str">
        <f ca="1">Sheet1!$B$8</f>
        <v>66-Victor-Valley_160822182956</v>
      </c>
      <c r="W498" s="87" t="str">
        <f ca="1">Sheet1!$B$10</f>
        <v>VVAERC aebg_consortiumexpenditures_160722 8_8_2016.xlsm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54"/>
        <v>66 Victor Valley</v>
      </c>
      <c r="B499" s="147" t="s">
        <v>7</v>
      </c>
      <c r="C499" s="148"/>
      <c r="D499" s="2">
        <v>0</v>
      </c>
      <c r="E499" s="2">
        <v>0</v>
      </c>
      <c r="F499" s="100">
        <f t="shared" si="256"/>
        <v>0</v>
      </c>
      <c r="G499" s="2">
        <v>0</v>
      </c>
      <c r="H499" s="2">
        <v>0</v>
      </c>
      <c r="I499" s="100">
        <f t="shared" si="257"/>
        <v>0</v>
      </c>
      <c r="J499" s="114">
        <f t="shared" si="258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55"/>
        <v>0</v>
      </c>
      <c r="T499" s="89" t="str">
        <f t="shared" si="259"/>
        <v/>
      </c>
      <c r="U499" s="87" t="e">
        <f t="shared" si="259"/>
        <v>#N/A</v>
      </c>
      <c r="V499" s="87" t="str">
        <f ca="1">Sheet1!$B$8</f>
        <v>66-Victor-Valley_160822182956</v>
      </c>
      <c r="W499" s="87" t="str">
        <f ca="1">Sheet1!$B$10</f>
        <v>VVAERC aebg_consortiumexpenditures_160722 8_8_2016.xlsm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54"/>
        <v>66 Victor Valley</v>
      </c>
      <c r="B500" s="147" t="s">
        <v>8</v>
      </c>
      <c r="C500" s="148"/>
      <c r="D500" s="2">
        <v>0</v>
      </c>
      <c r="E500" s="2">
        <v>0</v>
      </c>
      <c r="F500" s="100">
        <f t="shared" si="256"/>
        <v>0</v>
      </c>
      <c r="G500" s="2">
        <v>0</v>
      </c>
      <c r="H500" s="2">
        <v>0</v>
      </c>
      <c r="I500" s="100">
        <f t="shared" si="257"/>
        <v>0</v>
      </c>
      <c r="J500" s="114">
        <f t="shared" si="258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55"/>
        <v>0</v>
      </c>
      <c r="T500" s="89" t="str">
        <f t="shared" si="259"/>
        <v/>
      </c>
      <c r="U500" s="87" t="e">
        <f t="shared" si="259"/>
        <v>#N/A</v>
      </c>
      <c r="V500" s="87" t="str">
        <f ca="1">Sheet1!$B$8</f>
        <v>66-Victor-Valley_160822182956</v>
      </c>
      <c r="W500" s="87" t="str">
        <f ca="1">Sheet1!$B$10</f>
        <v>VVAERC aebg_consortiumexpenditures_160722 8_8_2016.xlsm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54"/>
        <v>66 Victor Valley</v>
      </c>
      <c r="B501" s="147" t="s">
        <v>9</v>
      </c>
      <c r="C501" s="148"/>
      <c r="D501" s="2">
        <v>0</v>
      </c>
      <c r="E501" s="2">
        <v>0</v>
      </c>
      <c r="F501" s="100">
        <f t="shared" si="256"/>
        <v>0</v>
      </c>
      <c r="G501" s="2">
        <v>0</v>
      </c>
      <c r="H501" s="2">
        <v>0</v>
      </c>
      <c r="I501" s="100">
        <f t="shared" si="257"/>
        <v>0</v>
      </c>
      <c r="J501" s="114">
        <f t="shared" si="258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55"/>
        <v>0</v>
      </c>
      <c r="T501" s="89" t="str">
        <f t="shared" si="259"/>
        <v/>
      </c>
      <c r="U501" s="87" t="e">
        <f t="shared" si="259"/>
        <v>#N/A</v>
      </c>
      <c r="V501" s="87" t="str">
        <f ca="1">Sheet1!$B$8</f>
        <v>66-Victor-Valley_160822182956</v>
      </c>
      <c r="W501" s="87" t="str">
        <f ca="1">Sheet1!$B$10</f>
        <v>VVAERC aebg_consortiumexpenditures_160722 8_8_2016.xlsm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54"/>
        <v>66 Victor Valley</v>
      </c>
      <c r="B502" s="158" t="s">
        <v>10</v>
      </c>
      <c r="C502" s="159"/>
      <c r="D502" s="3">
        <v>0</v>
      </c>
      <c r="E502" s="4">
        <v>0</v>
      </c>
      <c r="F502" s="101">
        <f t="shared" si="256"/>
        <v>0</v>
      </c>
      <c r="G502" s="3">
        <v>0</v>
      </c>
      <c r="H502" s="4">
        <v>0</v>
      </c>
      <c r="I502" s="101">
        <f t="shared" si="257"/>
        <v>0</v>
      </c>
      <c r="J502" s="115">
        <f t="shared" si="258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55"/>
        <v>0</v>
      </c>
      <c r="T502" s="89" t="str">
        <f t="shared" si="259"/>
        <v/>
      </c>
      <c r="U502" s="87" t="e">
        <f t="shared" si="259"/>
        <v>#N/A</v>
      </c>
      <c r="V502" s="87" t="str">
        <f ca="1">Sheet1!$B$8</f>
        <v>66-Victor-Valley_160822182956</v>
      </c>
      <c r="W502" s="87" t="str">
        <f ca="1">Sheet1!$B$10</f>
        <v>VVAERC aebg_consortiumexpenditures_160722 8_8_2016.xlsm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60" t="s">
        <v>11</v>
      </c>
      <c r="C503" s="161"/>
      <c r="D503" s="96">
        <f t="shared" ref="D503:E503" si="260">SUM(D496:D502)</f>
        <v>0</v>
      </c>
      <c r="E503" s="96">
        <f t="shared" si="260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1">SUM(L496:L502)</f>
        <v>0</v>
      </c>
      <c r="M503" s="96">
        <f t="shared" si="261"/>
        <v>0</v>
      </c>
      <c r="N503" s="96">
        <f t="shared" si="261"/>
        <v>0</v>
      </c>
      <c r="O503" s="96">
        <f t="shared" si="261"/>
        <v>0</v>
      </c>
      <c r="P503" s="96">
        <f t="shared" si="261"/>
        <v>0</v>
      </c>
      <c r="Q503" s="96">
        <f t="shared" si="261"/>
        <v>0</v>
      </c>
      <c r="R503" s="96">
        <f t="shared" si="261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5" t="s">
        <v>12</v>
      </c>
      <c r="C505" s="146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66 Victor Valley</v>
      </c>
      <c r="B506" s="156" t="s">
        <v>21</v>
      </c>
      <c r="C506" s="157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66-Victor-Valley_160822182956</v>
      </c>
      <c r="W506" s="87" t="str">
        <f ca="1">W502</f>
        <v>VVAERC aebg_consortiumexpenditures_160722 8_8_2016.xlsm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66 Victor Valley</v>
      </c>
      <c r="B507" s="147" t="s">
        <v>22</v>
      </c>
      <c r="C507" s="148"/>
      <c r="D507" s="2">
        <v>0</v>
      </c>
      <c r="E507" s="2">
        <v>0</v>
      </c>
      <c r="F507" s="99">
        <f t="shared" ref="F507:F510" si="262">SUM(D507:E507)</f>
        <v>0</v>
      </c>
      <c r="G507" s="2">
        <v>0</v>
      </c>
      <c r="H507" s="2">
        <v>0</v>
      </c>
      <c r="I507" s="100">
        <f t="shared" ref="I507:I510" si="263">SUM(G507:H507)</f>
        <v>0</v>
      </c>
      <c r="J507" s="114">
        <f t="shared" ref="J507:J511" si="264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65">T506</f>
        <v/>
      </c>
      <c r="U507" s="87" t="e">
        <f t="shared" si="265"/>
        <v>#N/A</v>
      </c>
      <c r="V507" s="87" t="str">
        <f t="shared" ca="1" si="265"/>
        <v>66-Victor-Valley_160822182956</v>
      </c>
      <c r="W507" s="87" t="str">
        <f t="shared" ca="1" si="265"/>
        <v>VVAERC aebg_consortiumexpenditures_160722 8_8_2016.xlsm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66 Victor Valley</v>
      </c>
      <c r="B508" s="147" t="s">
        <v>23</v>
      </c>
      <c r="C508" s="148"/>
      <c r="D508" s="2">
        <v>0</v>
      </c>
      <c r="E508" s="2">
        <v>0</v>
      </c>
      <c r="F508" s="99">
        <f t="shared" si="262"/>
        <v>0</v>
      </c>
      <c r="G508" s="2">
        <v>0</v>
      </c>
      <c r="H508" s="2">
        <v>0</v>
      </c>
      <c r="I508" s="100">
        <f t="shared" si="263"/>
        <v>0</v>
      </c>
      <c r="J508" s="114">
        <f t="shared" si="264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65"/>
        <v/>
      </c>
      <c r="U508" s="87" t="e">
        <f t="shared" si="265"/>
        <v>#N/A</v>
      </c>
      <c r="V508" s="87" t="str">
        <f t="shared" ca="1" si="265"/>
        <v>66-Victor-Valley_160822182956</v>
      </c>
      <c r="W508" s="87" t="str">
        <f t="shared" ca="1" si="265"/>
        <v>VVAERC aebg_consortiumexpenditures_160722 8_8_2016.xlsm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66 Victor Valley</v>
      </c>
      <c r="B509" s="147" t="s">
        <v>24</v>
      </c>
      <c r="C509" s="148"/>
      <c r="D509" s="2">
        <v>0</v>
      </c>
      <c r="E509" s="2">
        <v>0</v>
      </c>
      <c r="F509" s="99">
        <f t="shared" si="262"/>
        <v>0</v>
      </c>
      <c r="G509" s="2">
        <v>0</v>
      </c>
      <c r="H509" s="2">
        <v>0</v>
      </c>
      <c r="I509" s="100">
        <f t="shared" si="263"/>
        <v>0</v>
      </c>
      <c r="J509" s="114">
        <f t="shared" si="264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65"/>
        <v/>
      </c>
      <c r="U509" s="87" t="e">
        <f t="shared" si="265"/>
        <v>#N/A</v>
      </c>
      <c r="V509" s="87" t="str">
        <f t="shared" ca="1" si="265"/>
        <v>66-Victor-Valley_160822182956</v>
      </c>
      <c r="W509" s="87" t="str">
        <f t="shared" ca="1" si="265"/>
        <v>VVAERC aebg_consortiumexpenditures_160722 8_8_2016.xlsm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66 Victor Valley</v>
      </c>
      <c r="B510" s="147" t="s">
        <v>25</v>
      </c>
      <c r="C510" s="148"/>
      <c r="D510" s="3">
        <v>0</v>
      </c>
      <c r="E510" s="4">
        <v>0</v>
      </c>
      <c r="F510" s="101">
        <f t="shared" si="262"/>
        <v>0</v>
      </c>
      <c r="G510" s="3">
        <v>0</v>
      </c>
      <c r="H510" s="4">
        <v>0</v>
      </c>
      <c r="I510" s="101">
        <f t="shared" si="263"/>
        <v>0</v>
      </c>
      <c r="J510" s="115">
        <f t="shared" si="264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65"/>
        <v/>
      </c>
      <c r="U510" s="87" t="e">
        <f t="shared" si="265"/>
        <v>#N/A</v>
      </c>
      <c r="V510" s="87" t="str">
        <f t="shared" ca="1" si="265"/>
        <v>66-Victor-Valley_160822182956</v>
      </c>
      <c r="W510" s="87" t="str">
        <f t="shared" ca="1" si="265"/>
        <v>VVAERC aebg_consortiumexpenditures_160722 8_8_2016.xlsm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66" t="s">
        <v>11</v>
      </c>
      <c r="C511" s="167"/>
      <c r="D511" s="96">
        <f t="shared" ref="D511:E511" si="266">SUM(D506:D510)</f>
        <v>0</v>
      </c>
      <c r="E511" s="96">
        <f t="shared" si="266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64"/>
        <v>0</v>
      </c>
      <c r="K511" s="29"/>
      <c r="L511" s="96">
        <f t="shared" ref="L511:R511" si="267">SUM(L506:L510)</f>
        <v>0</v>
      </c>
      <c r="M511" s="96">
        <f t="shared" si="267"/>
        <v>0</v>
      </c>
      <c r="N511" s="96">
        <f t="shared" si="267"/>
        <v>0</v>
      </c>
      <c r="O511" s="96">
        <f t="shared" si="267"/>
        <v>0</v>
      </c>
      <c r="P511" s="96">
        <f t="shared" si="267"/>
        <v>0</v>
      </c>
      <c r="Q511" s="96">
        <f t="shared" si="267"/>
        <v>0</v>
      </c>
      <c r="R511" s="96">
        <f t="shared" si="267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5" t="s">
        <v>26</v>
      </c>
      <c r="C513" s="146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68"/>
      <c r="M513" s="168"/>
      <c r="N513" s="168"/>
      <c r="O513" s="168"/>
      <c r="P513" s="168"/>
      <c r="Q513" s="168"/>
      <c r="R513" s="168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66 Victor Valley</v>
      </c>
      <c r="B514" s="156" t="s">
        <v>27</v>
      </c>
      <c r="C514" s="157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55"/>
      <c r="M514" s="155"/>
      <c r="N514" s="155"/>
      <c r="O514" s="155"/>
      <c r="P514" s="155"/>
      <c r="Q514" s="155"/>
      <c r="R514" s="155"/>
      <c r="S514" s="98"/>
      <c r="T514" s="89" t="str">
        <f>T510</f>
        <v/>
      </c>
      <c r="U514" s="87" t="e">
        <f>U510</f>
        <v>#N/A</v>
      </c>
      <c r="V514" s="87" t="str">
        <f ca="1">V510</f>
        <v>66-Victor-Valley_160822182956</v>
      </c>
      <c r="W514" s="87" t="str">
        <f ca="1">W510</f>
        <v>VVAERC aebg_consortiumexpenditures_160722 8_8_2016.xlsm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66 Victor Valley</v>
      </c>
      <c r="B515" s="147" t="s">
        <v>28</v>
      </c>
      <c r="C515" s="148"/>
      <c r="D515" s="2">
        <v>0</v>
      </c>
      <c r="E515" s="2">
        <v>0</v>
      </c>
      <c r="F515" s="100">
        <f t="shared" ref="F515:F521" si="268">SUM(D515:E515)</f>
        <v>0</v>
      </c>
      <c r="G515" s="2">
        <v>0</v>
      </c>
      <c r="H515" s="2">
        <v>0</v>
      </c>
      <c r="I515" s="100">
        <f t="shared" ref="I515:I521" si="269">SUM(G515:H515)</f>
        <v>0</v>
      </c>
      <c r="J515" s="114">
        <f t="shared" ref="J515:J522" si="270">IF(F515-I515=0,0,IF(F515-I515&gt;0,TEXT(ABS(F515-I515),"$#,###")&amp;" ▼",TEXT(ABS(F515-I515),"$#,###")&amp;" ▲"))</f>
        <v>0</v>
      </c>
      <c r="K515" s="28" t="s">
        <v>1052</v>
      </c>
      <c r="L515" s="155"/>
      <c r="M515" s="155"/>
      <c r="N515" s="155"/>
      <c r="O515" s="155"/>
      <c r="P515" s="155"/>
      <c r="Q515" s="155"/>
      <c r="R515" s="155"/>
      <c r="S515" s="98"/>
      <c r="T515" s="89" t="str">
        <f t="shared" ref="T515:W521" si="271">T514</f>
        <v/>
      </c>
      <c r="U515" s="87" t="e">
        <f t="shared" si="271"/>
        <v>#N/A</v>
      </c>
      <c r="V515" s="87" t="str">
        <f t="shared" ca="1" si="271"/>
        <v>66-Victor-Valley_160822182956</v>
      </c>
      <c r="W515" s="87" t="str">
        <f t="shared" ca="1" si="271"/>
        <v>VVAERC aebg_consortiumexpenditures_160722 8_8_2016.xlsm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72">A515</f>
        <v>66 Victor Valley</v>
      </c>
      <c r="B516" s="147" t="s">
        <v>29</v>
      </c>
      <c r="C516" s="148"/>
      <c r="D516" s="2">
        <v>0</v>
      </c>
      <c r="E516" s="2">
        <v>0</v>
      </c>
      <c r="F516" s="100">
        <f t="shared" si="268"/>
        <v>0</v>
      </c>
      <c r="G516" s="2">
        <v>0</v>
      </c>
      <c r="H516" s="2">
        <v>0</v>
      </c>
      <c r="I516" s="100">
        <f t="shared" si="269"/>
        <v>0</v>
      </c>
      <c r="J516" s="114">
        <f t="shared" si="270"/>
        <v>0</v>
      </c>
      <c r="K516" s="28" t="s">
        <v>1052</v>
      </c>
      <c r="L516" s="155"/>
      <c r="M516" s="155"/>
      <c r="N516" s="155"/>
      <c r="O516" s="155"/>
      <c r="P516" s="155"/>
      <c r="Q516" s="155"/>
      <c r="R516" s="155"/>
      <c r="S516" s="98"/>
      <c r="T516" s="89" t="str">
        <f t="shared" si="271"/>
        <v/>
      </c>
      <c r="U516" s="87" t="e">
        <f t="shared" si="271"/>
        <v>#N/A</v>
      </c>
      <c r="V516" s="87" t="str">
        <f t="shared" ca="1" si="271"/>
        <v>66-Victor-Valley_160822182956</v>
      </c>
      <c r="W516" s="87" t="str">
        <f t="shared" ca="1" si="271"/>
        <v>VVAERC aebg_consortiumexpenditures_160722 8_8_2016.xlsm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72"/>
        <v>66 Victor Valley</v>
      </c>
      <c r="B517" s="147" t="s">
        <v>30</v>
      </c>
      <c r="C517" s="148"/>
      <c r="D517" s="1">
        <v>0</v>
      </c>
      <c r="E517" s="1">
        <v>0</v>
      </c>
      <c r="F517" s="100">
        <f t="shared" si="268"/>
        <v>0</v>
      </c>
      <c r="G517" s="1">
        <v>0</v>
      </c>
      <c r="H517" s="1">
        <v>0</v>
      </c>
      <c r="I517" s="100">
        <f t="shared" si="269"/>
        <v>0</v>
      </c>
      <c r="J517" s="114">
        <f t="shared" si="270"/>
        <v>0</v>
      </c>
      <c r="K517" s="28" t="s">
        <v>1052</v>
      </c>
      <c r="L517" s="155"/>
      <c r="M517" s="155"/>
      <c r="N517" s="155"/>
      <c r="O517" s="155"/>
      <c r="P517" s="155"/>
      <c r="Q517" s="155"/>
      <c r="R517" s="155"/>
      <c r="S517" s="98"/>
      <c r="T517" s="89" t="str">
        <f t="shared" si="271"/>
        <v/>
      </c>
      <c r="U517" s="87" t="e">
        <f t="shared" si="271"/>
        <v>#N/A</v>
      </c>
      <c r="V517" s="87" t="str">
        <f t="shared" ca="1" si="271"/>
        <v>66-Victor-Valley_160822182956</v>
      </c>
      <c r="W517" s="87" t="str">
        <f t="shared" ca="1" si="271"/>
        <v>VVAERC aebg_consortiumexpenditures_160722 8_8_2016.xlsm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72"/>
        <v>66 Victor Valley</v>
      </c>
      <c r="B518" s="147" t="s">
        <v>31</v>
      </c>
      <c r="C518" s="148"/>
      <c r="D518" s="2">
        <v>0</v>
      </c>
      <c r="E518" s="2">
        <v>0</v>
      </c>
      <c r="F518" s="100">
        <f t="shared" si="268"/>
        <v>0</v>
      </c>
      <c r="G518" s="2">
        <v>0</v>
      </c>
      <c r="H518" s="2">
        <v>0</v>
      </c>
      <c r="I518" s="100">
        <f t="shared" si="269"/>
        <v>0</v>
      </c>
      <c r="J518" s="114">
        <f t="shared" si="270"/>
        <v>0</v>
      </c>
      <c r="K518" s="28" t="s">
        <v>1052</v>
      </c>
      <c r="L518" s="155"/>
      <c r="M518" s="155"/>
      <c r="N518" s="155"/>
      <c r="O518" s="155"/>
      <c r="P518" s="155"/>
      <c r="Q518" s="155"/>
      <c r="R518" s="155"/>
      <c r="S518" s="98"/>
      <c r="T518" s="89" t="str">
        <f t="shared" si="271"/>
        <v/>
      </c>
      <c r="U518" s="87" t="e">
        <f t="shared" si="271"/>
        <v>#N/A</v>
      </c>
      <c r="V518" s="87" t="str">
        <f t="shared" ca="1" si="271"/>
        <v>66-Victor-Valley_160822182956</v>
      </c>
      <c r="W518" s="87" t="str">
        <f t="shared" ca="1" si="271"/>
        <v>VVAERC aebg_consortiumexpenditures_160722 8_8_2016.xlsm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72"/>
        <v>66 Victor Valley</v>
      </c>
      <c r="B519" s="147" t="s">
        <v>32</v>
      </c>
      <c r="C519" s="148"/>
      <c r="D519" s="2">
        <v>0</v>
      </c>
      <c r="E519" s="2">
        <v>0</v>
      </c>
      <c r="F519" s="100">
        <f t="shared" si="268"/>
        <v>0</v>
      </c>
      <c r="G519" s="2">
        <v>0</v>
      </c>
      <c r="H519" s="2">
        <v>0</v>
      </c>
      <c r="I519" s="100">
        <f t="shared" si="269"/>
        <v>0</v>
      </c>
      <c r="J519" s="114">
        <f t="shared" si="270"/>
        <v>0</v>
      </c>
      <c r="K519" s="28" t="s">
        <v>1052</v>
      </c>
      <c r="L519" s="155"/>
      <c r="M519" s="155"/>
      <c r="N519" s="155"/>
      <c r="O519" s="155"/>
      <c r="P519" s="155"/>
      <c r="Q519" s="155"/>
      <c r="R519" s="155"/>
      <c r="S519" s="66"/>
      <c r="T519" s="89" t="str">
        <f t="shared" si="271"/>
        <v/>
      </c>
      <c r="U519" s="87" t="e">
        <f t="shared" si="271"/>
        <v>#N/A</v>
      </c>
      <c r="V519" s="87" t="str">
        <f t="shared" ca="1" si="271"/>
        <v>66-Victor-Valley_160822182956</v>
      </c>
      <c r="W519" s="87" t="str">
        <f t="shared" ca="1" si="271"/>
        <v>VVAERC aebg_consortiumexpenditures_160722 8_8_2016.xlsm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72"/>
        <v>66 Victor Valley</v>
      </c>
      <c r="B520" s="147" t="s">
        <v>33</v>
      </c>
      <c r="C520" s="148"/>
      <c r="D520" s="2">
        <v>0</v>
      </c>
      <c r="E520" s="2">
        <v>0</v>
      </c>
      <c r="F520" s="100">
        <f t="shared" si="268"/>
        <v>0</v>
      </c>
      <c r="G520" s="2">
        <v>0</v>
      </c>
      <c r="H520" s="2">
        <v>0</v>
      </c>
      <c r="I520" s="100">
        <f t="shared" si="269"/>
        <v>0</v>
      </c>
      <c r="J520" s="114">
        <f t="shared" si="270"/>
        <v>0</v>
      </c>
      <c r="K520" s="28" t="s">
        <v>1052</v>
      </c>
      <c r="L520" s="155"/>
      <c r="M520" s="155"/>
      <c r="N520" s="155"/>
      <c r="O520" s="155"/>
      <c r="P520" s="155"/>
      <c r="Q520" s="155"/>
      <c r="R520" s="155"/>
      <c r="S520" s="111" t="s">
        <v>37</v>
      </c>
      <c r="T520" s="89" t="str">
        <f t="shared" si="271"/>
        <v/>
      </c>
      <c r="U520" s="87" t="e">
        <f t="shared" si="271"/>
        <v>#N/A</v>
      </c>
      <c r="V520" s="87" t="str">
        <f t="shared" ca="1" si="271"/>
        <v>66-Victor-Valley_160822182956</v>
      </c>
      <c r="W520" s="87" t="str">
        <f t="shared" ca="1" si="271"/>
        <v>VVAERC aebg_consortiumexpenditures_160722 8_8_2016.xlsm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72"/>
        <v>66 Victor Valley</v>
      </c>
      <c r="B521" s="158" t="s">
        <v>1070</v>
      </c>
      <c r="C521" s="159"/>
      <c r="D521" s="3">
        <v>0</v>
      </c>
      <c r="E521" s="4">
        <v>0</v>
      </c>
      <c r="F521" s="101">
        <f t="shared" si="268"/>
        <v>0</v>
      </c>
      <c r="G521" s="3">
        <v>0</v>
      </c>
      <c r="H521" s="4">
        <v>0</v>
      </c>
      <c r="I521" s="101">
        <f t="shared" si="269"/>
        <v>0</v>
      </c>
      <c r="J521" s="115">
        <f t="shared" si="270"/>
        <v>0</v>
      </c>
      <c r="K521" s="28" t="s">
        <v>1052</v>
      </c>
      <c r="L521" s="155"/>
      <c r="M521" s="155"/>
      <c r="N521" s="155"/>
      <c r="O521" s="155"/>
      <c r="P521" s="155"/>
      <c r="Q521" s="155"/>
      <c r="R521" s="155"/>
      <c r="S521" s="112" t="s">
        <v>1066</v>
      </c>
      <c r="T521" s="89" t="str">
        <f t="shared" si="271"/>
        <v/>
      </c>
      <c r="U521" s="87" t="e">
        <f t="shared" si="271"/>
        <v>#N/A</v>
      </c>
      <c r="V521" s="87" t="str">
        <f t="shared" ca="1" si="271"/>
        <v>66-Victor-Valley_160822182956</v>
      </c>
      <c r="W521" s="87" t="str">
        <f t="shared" ca="1" si="271"/>
        <v>VVAERC aebg_consortiumexpenditures_160722 8_8_2016.xlsm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73">SUM(D514:D521)</f>
        <v>0</v>
      </c>
      <c r="E522" s="96">
        <f t="shared" si="273"/>
        <v>0</v>
      </c>
      <c r="F522" s="102">
        <f t="shared" si="273"/>
        <v>0</v>
      </c>
      <c r="G522" s="96">
        <f t="shared" si="273"/>
        <v>0</v>
      </c>
      <c r="H522" s="96">
        <f t="shared" si="273"/>
        <v>0</v>
      </c>
      <c r="I522" s="102">
        <f t="shared" si="273"/>
        <v>0</v>
      </c>
      <c r="J522" s="114">
        <f t="shared" si="270"/>
        <v>0</v>
      </c>
      <c r="K522" s="30"/>
      <c r="L522" s="162"/>
      <c r="M522" s="162"/>
      <c r="N522" s="162"/>
      <c r="O522" s="162"/>
      <c r="P522" s="162"/>
      <c r="Q522" s="162"/>
      <c r="R522" s="162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70" t="s">
        <v>56</v>
      </c>
      <c r="P525" s="170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71" t="s">
        <v>2</v>
      </c>
      <c r="P526" s="171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64" t="str">
        <f>IF(ISNA(Sheet1!B536),"Please select from the list of member agencies affiliated with the selected Consortium","")</f>
        <v/>
      </c>
      <c r="D527" s="164"/>
      <c r="E527" s="164"/>
      <c r="F527" s="164"/>
      <c r="G527" s="164"/>
      <c r="H527" s="31"/>
      <c r="I527" s="31"/>
      <c r="J527" s="31"/>
      <c r="K527" s="31"/>
      <c r="L527" s="13"/>
      <c r="M527" s="24"/>
      <c r="N527" s="24"/>
      <c r="O527" s="171" t="s">
        <v>12</v>
      </c>
      <c r="P527" s="171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69" t="s">
        <v>1052</v>
      </c>
      <c r="P528" s="169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49" t="s">
        <v>60</v>
      </c>
      <c r="E530" s="150"/>
      <c r="F530" s="150"/>
      <c r="G530" s="150"/>
      <c r="H530" s="150"/>
      <c r="I530" s="150"/>
      <c r="J530" s="151"/>
      <c r="K530" s="27"/>
      <c r="L530" s="139" t="s">
        <v>67</v>
      </c>
      <c r="M530" s="140"/>
      <c r="N530" s="140"/>
      <c r="O530" s="140"/>
      <c r="P530" s="140"/>
      <c r="Q530" s="140"/>
      <c r="R530" s="140"/>
      <c r="S530" s="141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52" t="s">
        <v>1053</v>
      </c>
      <c r="E531" s="152"/>
      <c r="F531" s="152"/>
      <c r="G531" s="152" t="s">
        <v>1054</v>
      </c>
      <c r="H531" s="152"/>
      <c r="I531" s="152"/>
      <c r="J531" s="153" t="s">
        <v>1055</v>
      </c>
      <c r="K531" s="28"/>
      <c r="L531" s="142"/>
      <c r="M531" s="143"/>
      <c r="N531" s="143"/>
      <c r="O531" s="143"/>
      <c r="P531" s="143"/>
      <c r="Q531" s="143"/>
      <c r="R531" s="143"/>
      <c r="S531" s="144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5" t="s">
        <v>2</v>
      </c>
      <c r="C532" s="146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54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74">$B$4</f>
        <v>66 Victor Valley</v>
      </c>
      <c r="B533" s="156" t="s">
        <v>1</v>
      </c>
      <c r="C533" s="157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75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66-Victor-Valley_160822182956</v>
      </c>
      <c r="W533" s="87" t="str">
        <f ca="1">Sheet1!$B$10</f>
        <v>VVAERC aebg_consortiumexpenditures_160722 8_8_2016.xlsm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74"/>
        <v>66 Victor Valley</v>
      </c>
      <c r="B534" s="147" t="s">
        <v>5</v>
      </c>
      <c r="C534" s="148"/>
      <c r="D534" s="2">
        <v>0</v>
      </c>
      <c r="E534" s="2">
        <v>0</v>
      </c>
      <c r="F534" s="100">
        <f t="shared" ref="F534:F539" si="276">SUM(D534:E534)</f>
        <v>0</v>
      </c>
      <c r="G534" s="2">
        <v>0</v>
      </c>
      <c r="H534" s="2">
        <v>0</v>
      </c>
      <c r="I534" s="100">
        <f t="shared" ref="I534:I539" si="277">SUM(G534:H534)</f>
        <v>0</v>
      </c>
      <c r="J534" s="114">
        <f t="shared" ref="J534:J539" si="278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75"/>
        <v>0</v>
      </c>
      <c r="T534" s="89" t="str">
        <f t="shared" ref="T534:U539" si="279">T533</f>
        <v/>
      </c>
      <c r="U534" s="87" t="e">
        <f t="shared" si="279"/>
        <v>#N/A</v>
      </c>
      <c r="V534" s="87" t="str">
        <f ca="1">Sheet1!$B$8</f>
        <v>66-Victor-Valley_160822182956</v>
      </c>
      <c r="W534" s="87" t="str">
        <f ca="1">Sheet1!$B$10</f>
        <v>VVAERC aebg_consortiumexpenditures_160722 8_8_2016.xlsm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74"/>
        <v>66 Victor Valley</v>
      </c>
      <c r="B535" s="147" t="s">
        <v>6</v>
      </c>
      <c r="C535" s="148"/>
      <c r="D535" s="2">
        <v>0</v>
      </c>
      <c r="E535" s="2">
        <v>0</v>
      </c>
      <c r="F535" s="100">
        <f t="shared" si="276"/>
        <v>0</v>
      </c>
      <c r="G535" s="2">
        <v>0</v>
      </c>
      <c r="H535" s="2">
        <v>0</v>
      </c>
      <c r="I535" s="100">
        <f t="shared" si="277"/>
        <v>0</v>
      </c>
      <c r="J535" s="114">
        <f t="shared" si="278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75"/>
        <v>0</v>
      </c>
      <c r="T535" s="89" t="str">
        <f t="shared" si="279"/>
        <v/>
      </c>
      <c r="U535" s="87" t="e">
        <f t="shared" si="279"/>
        <v>#N/A</v>
      </c>
      <c r="V535" s="87" t="str">
        <f ca="1">Sheet1!$B$8</f>
        <v>66-Victor-Valley_160822182956</v>
      </c>
      <c r="W535" s="87" t="str">
        <f ca="1">Sheet1!$B$10</f>
        <v>VVAERC aebg_consortiumexpenditures_160722 8_8_2016.xlsm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74"/>
        <v>66 Victor Valley</v>
      </c>
      <c r="B536" s="147" t="s">
        <v>7</v>
      </c>
      <c r="C536" s="148"/>
      <c r="D536" s="2">
        <v>0</v>
      </c>
      <c r="E536" s="2">
        <v>0</v>
      </c>
      <c r="F536" s="100">
        <f t="shared" si="276"/>
        <v>0</v>
      </c>
      <c r="G536" s="2">
        <v>0</v>
      </c>
      <c r="H536" s="2">
        <v>0</v>
      </c>
      <c r="I536" s="100">
        <f t="shared" si="277"/>
        <v>0</v>
      </c>
      <c r="J536" s="114">
        <f t="shared" si="278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75"/>
        <v>0</v>
      </c>
      <c r="T536" s="89" t="str">
        <f t="shared" si="279"/>
        <v/>
      </c>
      <c r="U536" s="87" t="e">
        <f t="shared" si="279"/>
        <v>#N/A</v>
      </c>
      <c r="V536" s="87" t="str">
        <f ca="1">Sheet1!$B$8</f>
        <v>66-Victor-Valley_160822182956</v>
      </c>
      <c r="W536" s="87" t="str">
        <f ca="1">Sheet1!$B$10</f>
        <v>VVAERC aebg_consortiumexpenditures_160722 8_8_2016.xlsm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74"/>
        <v>66 Victor Valley</v>
      </c>
      <c r="B537" s="147" t="s">
        <v>8</v>
      </c>
      <c r="C537" s="148"/>
      <c r="D537" s="2">
        <v>0</v>
      </c>
      <c r="E537" s="2">
        <v>0</v>
      </c>
      <c r="F537" s="100">
        <f t="shared" si="276"/>
        <v>0</v>
      </c>
      <c r="G537" s="2">
        <v>0</v>
      </c>
      <c r="H537" s="2">
        <v>0</v>
      </c>
      <c r="I537" s="100">
        <f t="shared" si="277"/>
        <v>0</v>
      </c>
      <c r="J537" s="114">
        <f t="shared" si="278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75"/>
        <v>0</v>
      </c>
      <c r="T537" s="89" t="str">
        <f t="shared" si="279"/>
        <v/>
      </c>
      <c r="U537" s="87" t="e">
        <f t="shared" si="279"/>
        <v>#N/A</v>
      </c>
      <c r="V537" s="87" t="str">
        <f ca="1">Sheet1!$B$8</f>
        <v>66-Victor-Valley_160822182956</v>
      </c>
      <c r="W537" s="87" t="str">
        <f ca="1">Sheet1!$B$10</f>
        <v>VVAERC aebg_consortiumexpenditures_160722 8_8_2016.xlsm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74"/>
        <v>66 Victor Valley</v>
      </c>
      <c r="B538" s="147" t="s">
        <v>9</v>
      </c>
      <c r="C538" s="148"/>
      <c r="D538" s="2">
        <v>0</v>
      </c>
      <c r="E538" s="2">
        <v>0</v>
      </c>
      <c r="F538" s="100">
        <f t="shared" si="276"/>
        <v>0</v>
      </c>
      <c r="G538" s="2">
        <v>0</v>
      </c>
      <c r="H538" s="2">
        <v>0</v>
      </c>
      <c r="I538" s="100">
        <f t="shared" si="277"/>
        <v>0</v>
      </c>
      <c r="J538" s="114">
        <f t="shared" si="278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75"/>
        <v>0</v>
      </c>
      <c r="T538" s="89" t="str">
        <f t="shared" si="279"/>
        <v/>
      </c>
      <c r="U538" s="87" t="e">
        <f t="shared" si="279"/>
        <v>#N/A</v>
      </c>
      <c r="V538" s="87" t="str">
        <f ca="1">Sheet1!$B$8</f>
        <v>66-Victor-Valley_160822182956</v>
      </c>
      <c r="W538" s="87" t="str">
        <f ca="1">Sheet1!$B$10</f>
        <v>VVAERC aebg_consortiumexpenditures_160722 8_8_2016.xlsm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74"/>
        <v>66 Victor Valley</v>
      </c>
      <c r="B539" s="158" t="s">
        <v>10</v>
      </c>
      <c r="C539" s="159"/>
      <c r="D539" s="3">
        <v>0</v>
      </c>
      <c r="E539" s="4">
        <v>0</v>
      </c>
      <c r="F539" s="101">
        <f t="shared" si="276"/>
        <v>0</v>
      </c>
      <c r="G539" s="3">
        <v>0</v>
      </c>
      <c r="H539" s="4">
        <v>0</v>
      </c>
      <c r="I539" s="101">
        <f t="shared" si="277"/>
        <v>0</v>
      </c>
      <c r="J539" s="115">
        <f t="shared" si="278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75"/>
        <v>0</v>
      </c>
      <c r="T539" s="89" t="str">
        <f t="shared" si="279"/>
        <v/>
      </c>
      <c r="U539" s="87" t="e">
        <f t="shared" si="279"/>
        <v>#N/A</v>
      </c>
      <c r="V539" s="87" t="str">
        <f ca="1">Sheet1!$B$8</f>
        <v>66-Victor-Valley_160822182956</v>
      </c>
      <c r="W539" s="87" t="str">
        <f ca="1">Sheet1!$B$10</f>
        <v>VVAERC aebg_consortiumexpenditures_160722 8_8_2016.xlsm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60" t="s">
        <v>11</v>
      </c>
      <c r="C540" s="161"/>
      <c r="D540" s="96">
        <f t="shared" ref="D540:E540" si="280">SUM(D533:D539)</f>
        <v>0</v>
      </c>
      <c r="E540" s="96">
        <f t="shared" si="280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1">SUM(L533:L539)</f>
        <v>0</v>
      </c>
      <c r="M540" s="96">
        <f t="shared" si="281"/>
        <v>0</v>
      </c>
      <c r="N540" s="96">
        <f t="shared" si="281"/>
        <v>0</v>
      </c>
      <c r="O540" s="96">
        <f t="shared" si="281"/>
        <v>0</v>
      </c>
      <c r="P540" s="96">
        <f t="shared" si="281"/>
        <v>0</v>
      </c>
      <c r="Q540" s="96">
        <f t="shared" si="281"/>
        <v>0</v>
      </c>
      <c r="R540" s="96">
        <f t="shared" si="281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5" t="s">
        <v>12</v>
      </c>
      <c r="C542" s="146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66 Victor Valley</v>
      </c>
      <c r="B543" s="156" t="s">
        <v>21</v>
      </c>
      <c r="C543" s="157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66-Victor-Valley_160822182956</v>
      </c>
      <c r="W543" s="87" t="str">
        <f ca="1">W539</f>
        <v>VVAERC aebg_consortiumexpenditures_160722 8_8_2016.xlsm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66 Victor Valley</v>
      </c>
      <c r="B544" s="147" t="s">
        <v>22</v>
      </c>
      <c r="C544" s="148"/>
      <c r="D544" s="2">
        <v>0</v>
      </c>
      <c r="E544" s="2">
        <v>0</v>
      </c>
      <c r="F544" s="99">
        <f t="shared" ref="F544:F547" si="282">SUM(D544:E544)</f>
        <v>0</v>
      </c>
      <c r="G544" s="2">
        <v>0</v>
      </c>
      <c r="H544" s="2">
        <v>0</v>
      </c>
      <c r="I544" s="100">
        <f t="shared" ref="I544:I547" si="283">SUM(G544:H544)</f>
        <v>0</v>
      </c>
      <c r="J544" s="114">
        <f t="shared" ref="J544:J548" si="284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85">T543</f>
        <v/>
      </c>
      <c r="U544" s="87" t="e">
        <f t="shared" si="285"/>
        <v>#N/A</v>
      </c>
      <c r="V544" s="87" t="str">
        <f t="shared" ca="1" si="285"/>
        <v>66-Victor-Valley_160822182956</v>
      </c>
      <c r="W544" s="87" t="str">
        <f t="shared" ca="1" si="285"/>
        <v>VVAERC aebg_consortiumexpenditures_160722 8_8_2016.xlsm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66 Victor Valley</v>
      </c>
      <c r="B545" s="147" t="s">
        <v>23</v>
      </c>
      <c r="C545" s="148"/>
      <c r="D545" s="2">
        <v>0</v>
      </c>
      <c r="E545" s="2">
        <v>0</v>
      </c>
      <c r="F545" s="99">
        <f t="shared" si="282"/>
        <v>0</v>
      </c>
      <c r="G545" s="2">
        <v>0</v>
      </c>
      <c r="H545" s="2">
        <v>0</v>
      </c>
      <c r="I545" s="100">
        <f t="shared" si="283"/>
        <v>0</v>
      </c>
      <c r="J545" s="114">
        <f t="shared" si="284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85"/>
        <v/>
      </c>
      <c r="U545" s="87" t="e">
        <f t="shared" si="285"/>
        <v>#N/A</v>
      </c>
      <c r="V545" s="87" t="str">
        <f t="shared" ca="1" si="285"/>
        <v>66-Victor-Valley_160822182956</v>
      </c>
      <c r="W545" s="87" t="str">
        <f t="shared" ca="1" si="285"/>
        <v>VVAERC aebg_consortiumexpenditures_160722 8_8_2016.xlsm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66 Victor Valley</v>
      </c>
      <c r="B546" s="147" t="s">
        <v>24</v>
      </c>
      <c r="C546" s="148"/>
      <c r="D546" s="2">
        <v>0</v>
      </c>
      <c r="E546" s="2">
        <v>0</v>
      </c>
      <c r="F546" s="99">
        <f t="shared" si="282"/>
        <v>0</v>
      </c>
      <c r="G546" s="2">
        <v>0</v>
      </c>
      <c r="H546" s="2">
        <v>0</v>
      </c>
      <c r="I546" s="100">
        <f t="shared" si="283"/>
        <v>0</v>
      </c>
      <c r="J546" s="114">
        <f t="shared" si="284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85"/>
        <v/>
      </c>
      <c r="U546" s="87" t="e">
        <f t="shared" si="285"/>
        <v>#N/A</v>
      </c>
      <c r="V546" s="87" t="str">
        <f t="shared" ca="1" si="285"/>
        <v>66-Victor-Valley_160822182956</v>
      </c>
      <c r="W546" s="87" t="str">
        <f t="shared" ca="1" si="285"/>
        <v>VVAERC aebg_consortiumexpenditures_160722 8_8_2016.xlsm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66 Victor Valley</v>
      </c>
      <c r="B547" s="147" t="s">
        <v>25</v>
      </c>
      <c r="C547" s="148"/>
      <c r="D547" s="3">
        <v>0</v>
      </c>
      <c r="E547" s="4">
        <v>0</v>
      </c>
      <c r="F547" s="101">
        <f t="shared" si="282"/>
        <v>0</v>
      </c>
      <c r="G547" s="3">
        <v>0</v>
      </c>
      <c r="H547" s="4">
        <v>0</v>
      </c>
      <c r="I547" s="101">
        <f t="shared" si="283"/>
        <v>0</v>
      </c>
      <c r="J547" s="115">
        <f t="shared" si="284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85"/>
        <v/>
      </c>
      <c r="U547" s="87" t="e">
        <f t="shared" si="285"/>
        <v>#N/A</v>
      </c>
      <c r="V547" s="87" t="str">
        <f t="shared" ca="1" si="285"/>
        <v>66-Victor-Valley_160822182956</v>
      </c>
      <c r="W547" s="87" t="str">
        <f t="shared" ca="1" si="285"/>
        <v>VVAERC aebg_consortiumexpenditures_160722 8_8_2016.xlsm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66" t="s">
        <v>11</v>
      </c>
      <c r="C548" s="167"/>
      <c r="D548" s="96">
        <f t="shared" ref="D548:E548" si="286">SUM(D543:D547)</f>
        <v>0</v>
      </c>
      <c r="E548" s="96">
        <f t="shared" si="286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84"/>
        <v>0</v>
      </c>
      <c r="K548" s="29"/>
      <c r="L548" s="96">
        <f t="shared" ref="L548:R548" si="287">SUM(L543:L547)</f>
        <v>0</v>
      </c>
      <c r="M548" s="96">
        <f t="shared" si="287"/>
        <v>0</v>
      </c>
      <c r="N548" s="96">
        <f t="shared" si="287"/>
        <v>0</v>
      </c>
      <c r="O548" s="96">
        <f t="shared" si="287"/>
        <v>0</v>
      </c>
      <c r="P548" s="96">
        <f t="shared" si="287"/>
        <v>0</v>
      </c>
      <c r="Q548" s="96">
        <f t="shared" si="287"/>
        <v>0</v>
      </c>
      <c r="R548" s="96">
        <f t="shared" si="287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5" t="s">
        <v>26</v>
      </c>
      <c r="C550" s="146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68"/>
      <c r="M550" s="168"/>
      <c r="N550" s="168"/>
      <c r="O550" s="168"/>
      <c r="P550" s="168"/>
      <c r="Q550" s="168"/>
      <c r="R550" s="168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66 Victor Valley</v>
      </c>
      <c r="B551" s="156" t="s">
        <v>27</v>
      </c>
      <c r="C551" s="157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55"/>
      <c r="M551" s="155"/>
      <c r="N551" s="155"/>
      <c r="O551" s="155"/>
      <c r="P551" s="155"/>
      <c r="Q551" s="155"/>
      <c r="R551" s="155"/>
      <c r="S551" s="98"/>
      <c r="T551" s="89" t="str">
        <f>T547</f>
        <v/>
      </c>
      <c r="U551" s="87" t="e">
        <f>U547</f>
        <v>#N/A</v>
      </c>
      <c r="V551" s="87" t="str">
        <f ca="1">V547</f>
        <v>66-Victor-Valley_160822182956</v>
      </c>
      <c r="W551" s="87" t="str">
        <f ca="1">W547</f>
        <v>VVAERC aebg_consortiumexpenditures_160722 8_8_2016.xlsm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66 Victor Valley</v>
      </c>
      <c r="B552" s="147" t="s">
        <v>28</v>
      </c>
      <c r="C552" s="148"/>
      <c r="D552" s="2">
        <v>0</v>
      </c>
      <c r="E552" s="2">
        <v>0</v>
      </c>
      <c r="F552" s="100">
        <f t="shared" ref="F552:F558" si="288">SUM(D552:E552)</f>
        <v>0</v>
      </c>
      <c r="G552" s="2">
        <v>0</v>
      </c>
      <c r="H552" s="2">
        <v>0</v>
      </c>
      <c r="I552" s="100">
        <f t="shared" ref="I552:I558" si="289">SUM(G552:H552)</f>
        <v>0</v>
      </c>
      <c r="J552" s="114">
        <f t="shared" ref="J552:J559" si="290">IF(F552-I552=0,0,IF(F552-I552&gt;0,TEXT(ABS(F552-I552),"$#,###")&amp;" ▼",TEXT(ABS(F552-I552),"$#,###")&amp;" ▲"))</f>
        <v>0</v>
      </c>
      <c r="K552" s="28" t="s">
        <v>1052</v>
      </c>
      <c r="L552" s="155"/>
      <c r="M552" s="155"/>
      <c r="N552" s="155"/>
      <c r="O552" s="155"/>
      <c r="P552" s="155"/>
      <c r="Q552" s="155"/>
      <c r="R552" s="155"/>
      <c r="S552" s="98"/>
      <c r="T552" s="89" t="str">
        <f t="shared" ref="T552:W558" si="291">T551</f>
        <v/>
      </c>
      <c r="U552" s="87" t="e">
        <f t="shared" si="291"/>
        <v>#N/A</v>
      </c>
      <c r="V552" s="87" t="str">
        <f t="shared" ca="1" si="291"/>
        <v>66-Victor-Valley_160822182956</v>
      </c>
      <c r="W552" s="87" t="str">
        <f t="shared" ca="1" si="291"/>
        <v>VVAERC aebg_consortiumexpenditures_160722 8_8_2016.xlsm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292">A552</f>
        <v>66 Victor Valley</v>
      </c>
      <c r="B553" s="147" t="s">
        <v>29</v>
      </c>
      <c r="C553" s="148"/>
      <c r="D553" s="2">
        <v>0</v>
      </c>
      <c r="E553" s="2">
        <v>0</v>
      </c>
      <c r="F553" s="100">
        <f t="shared" si="288"/>
        <v>0</v>
      </c>
      <c r="G553" s="2">
        <v>0</v>
      </c>
      <c r="H553" s="2">
        <v>0</v>
      </c>
      <c r="I553" s="100">
        <f t="shared" si="289"/>
        <v>0</v>
      </c>
      <c r="J553" s="114">
        <f t="shared" si="290"/>
        <v>0</v>
      </c>
      <c r="K553" s="28" t="s">
        <v>1052</v>
      </c>
      <c r="L553" s="155"/>
      <c r="M553" s="155"/>
      <c r="N553" s="155"/>
      <c r="O553" s="155"/>
      <c r="P553" s="155"/>
      <c r="Q553" s="155"/>
      <c r="R553" s="155"/>
      <c r="S553" s="98"/>
      <c r="T553" s="89" t="str">
        <f t="shared" si="291"/>
        <v/>
      </c>
      <c r="U553" s="87" t="e">
        <f t="shared" si="291"/>
        <v>#N/A</v>
      </c>
      <c r="V553" s="87" t="str">
        <f t="shared" ca="1" si="291"/>
        <v>66-Victor-Valley_160822182956</v>
      </c>
      <c r="W553" s="87" t="str">
        <f t="shared" ca="1" si="291"/>
        <v>VVAERC aebg_consortiumexpenditures_160722 8_8_2016.xlsm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292"/>
        <v>66 Victor Valley</v>
      </c>
      <c r="B554" s="147" t="s">
        <v>30</v>
      </c>
      <c r="C554" s="148"/>
      <c r="D554" s="1">
        <v>0</v>
      </c>
      <c r="E554" s="1">
        <v>0</v>
      </c>
      <c r="F554" s="100">
        <f t="shared" si="288"/>
        <v>0</v>
      </c>
      <c r="G554" s="1">
        <v>0</v>
      </c>
      <c r="H554" s="1">
        <v>0</v>
      </c>
      <c r="I554" s="100">
        <f t="shared" si="289"/>
        <v>0</v>
      </c>
      <c r="J554" s="114">
        <f t="shared" si="290"/>
        <v>0</v>
      </c>
      <c r="K554" s="28" t="s">
        <v>1052</v>
      </c>
      <c r="L554" s="155"/>
      <c r="M554" s="155"/>
      <c r="N554" s="155"/>
      <c r="O554" s="155"/>
      <c r="P554" s="155"/>
      <c r="Q554" s="155"/>
      <c r="R554" s="155"/>
      <c r="S554" s="98"/>
      <c r="T554" s="89" t="str">
        <f t="shared" si="291"/>
        <v/>
      </c>
      <c r="U554" s="87" t="e">
        <f t="shared" si="291"/>
        <v>#N/A</v>
      </c>
      <c r="V554" s="87" t="str">
        <f t="shared" ca="1" si="291"/>
        <v>66-Victor-Valley_160822182956</v>
      </c>
      <c r="W554" s="87" t="str">
        <f t="shared" ca="1" si="291"/>
        <v>VVAERC aebg_consortiumexpenditures_160722 8_8_2016.xlsm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292"/>
        <v>66 Victor Valley</v>
      </c>
      <c r="B555" s="147" t="s">
        <v>31</v>
      </c>
      <c r="C555" s="148"/>
      <c r="D555" s="2">
        <v>0</v>
      </c>
      <c r="E555" s="2">
        <v>0</v>
      </c>
      <c r="F555" s="100">
        <f t="shared" si="288"/>
        <v>0</v>
      </c>
      <c r="G555" s="2">
        <v>0</v>
      </c>
      <c r="H555" s="2">
        <v>0</v>
      </c>
      <c r="I555" s="100">
        <f t="shared" si="289"/>
        <v>0</v>
      </c>
      <c r="J555" s="114">
        <f t="shared" si="290"/>
        <v>0</v>
      </c>
      <c r="K555" s="28" t="s">
        <v>1052</v>
      </c>
      <c r="L555" s="155"/>
      <c r="M555" s="155"/>
      <c r="N555" s="155"/>
      <c r="O555" s="155"/>
      <c r="P555" s="155"/>
      <c r="Q555" s="155"/>
      <c r="R555" s="155"/>
      <c r="S555" s="98"/>
      <c r="T555" s="89" t="str">
        <f t="shared" si="291"/>
        <v/>
      </c>
      <c r="U555" s="87" t="e">
        <f t="shared" si="291"/>
        <v>#N/A</v>
      </c>
      <c r="V555" s="87" t="str">
        <f t="shared" ca="1" si="291"/>
        <v>66-Victor-Valley_160822182956</v>
      </c>
      <c r="W555" s="87" t="str">
        <f t="shared" ca="1" si="291"/>
        <v>VVAERC aebg_consortiumexpenditures_160722 8_8_2016.xlsm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292"/>
        <v>66 Victor Valley</v>
      </c>
      <c r="B556" s="147" t="s">
        <v>32</v>
      </c>
      <c r="C556" s="148"/>
      <c r="D556" s="2">
        <v>0</v>
      </c>
      <c r="E556" s="2">
        <v>0</v>
      </c>
      <c r="F556" s="100">
        <f t="shared" si="288"/>
        <v>0</v>
      </c>
      <c r="G556" s="2">
        <v>0</v>
      </c>
      <c r="H556" s="2">
        <v>0</v>
      </c>
      <c r="I556" s="100">
        <f t="shared" si="289"/>
        <v>0</v>
      </c>
      <c r="J556" s="114">
        <f t="shared" si="290"/>
        <v>0</v>
      </c>
      <c r="K556" s="28" t="s">
        <v>1052</v>
      </c>
      <c r="L556" s="155"/>
      <c r="M556" s="155"/>
      <c r="N556" s="155"/>
      <c r="O556" s="155"/>
      <c r="P556" s="155"/>
      <c r="Q556" s="155"/>
      <c r="R556" s="155"/>
      <c r="S556" s="66"/>
      <c r="T556" s="89" t="str">
        <f t="shared" si="291"/>
        <v/>
      </c>
      <c r="U556" s="87" t="e">
        <f t="shared" si="291"/>
        <v>#N/A</v>
      </c>
      <c r="V556" s="87" t="str">
        <f t="shared" ca="1" si="291"/>
        <v>66-Victor-Valley_160822182956</v>
      </c>
      <c r="W556" s="87" t="str">
        <f t="shared" ca="1" si="291"/>
        <v>VVAERC aebg_consortiumexpenditures_160722 8_8_2016.xlsm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292"/>
        <v>66 Victor Valley</v>
      </c>
      <c r="B557" s="147" t="s">
        <v>33</v>
      </c>
      <c r="C557" s="148"/>
      <c r="D557" s="2">
        <v>0</v>
      </c>
      <c r="E557" s="2">
        <v>0</v>
      </c>
      <c r="F557" s="100">
        <f t="shared" si="288"/>
        <v>0</v>
      </c>
      <c r="G557" s="2">
        <v>0</v>
      </c>
      <c r="H557" s="2">
        <v>0</v>
      </c>
      <c r="I557" s="100">
        <f t="shared" si="289"/>
        <v>0</v>
      </c>
      <c r="J557" s="114">
        <f t="shared" si="290"/>
        <v>0</v>
      </c>
      <c r="K557" s="28" t="s">
        <v>1052</v>
      </c>
      <c r="L557" s="155"/>
      <c r="M557" s="155"/>
      <c r="N557" s="155"/>
      <c r="O557" s="155"/>
      <c r="P557" s="155"/>
      <c r="Q557" s="155"/>
      <c r="R557" s="155"/>
      <c r="S557" s="111" t="s">
        <v>37</v>
      </c>
      <c r="T557" s="89" t="str">
        <f t="shared" si="291"/>
        <v/>
      </c>
      <c r="U557" s="87" t="e">
        <f t="shared" si="291"/>
        <v>#N/A</v>
      </c>
      <c r="V557" s="87" t="str">
        <f t="shared" ca="1" si="291"/>
        <v>66-Victor-Valley_160822182956</v>
      </c>
      <c r="W557" s="87" t="str">
        <f t="shared" ca="1" si="291"/>
        <v>VVAERC aebg_consortiumexpenditures_160722 8_8_2016.xlsm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292"/>
        <v>66 Victor Valley</v>
      </c>
      <c r="B558" s="158" t="s">
        <v>1070</v>
      </c>
      <c r="C558" s="159"/>
      <c r="D558" s="3">
        <v>0</v>
      </c>
      <c r="E558" s="4">
        <v>0</v>
      </c>
      <c r="F558" s="101">
        <f t="shared" si="288"/>
        <v>0</v>
      </c>
      <c r="G558" s="3">
        <v>0</v>
      </c>
      <c r="H558" s="4">
        <v>0</v>
      </c>
      <c r="I558" s="101">
        <f t="shared" si="289"/>
        <v>0</v>
      </c>
      <c r="J558" s="115">
        <f t="shared" si="290"/>
        <v>0</v>
      </c>
      <c r="K558" s="28" t="s">
        <v>1052</v>
      </c>
      <c r="L558" s="155"/>
      <c r="M558" s="155"/>
      <c r="N558" s="155"/>
      <c r="O558" s="155"/>
      <c r="P558" s="155"/>
      <c r="Q558" s="155"/>
      <c r="R558" s="155"/>
      <c r="S558" s="112" t="s">
        <v>1066</v>
      </c>
      <c r="T558" s="89" t="str">
        <f t="shared" si="291"/>
        <v/>
      </c>
      <c r="U558" s="87" t="e">
        <f t="shared" si="291"/>
        <v>#N/A</v>
      </c>
      <c r="V558" s="87" t="str">
        <f t="shared" ca="1" si="291"/>
        <v>66-Victor-Valley_160822182956</v>
      </c>
      <c r="W558" s="87" t="str">
        <f t="shared" ca="1" si="291"/>
        <v>VVAERC aebg_consortiumexpenditures_160722 8_8_2016.xlsm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293">SUM(D551:D558)</f>
        <v>0</v>
      </c>
      <c r="E559" s="96">
        <f t="shared" si="293"/>
        <v>0</v>
      </c>
      <c r="F559" s="102">
        <f t="shared" si="293"/>
        <v>0</v>
      </c>
      <c r="G559" s="96">
        <f t="shared" si="293"/>
        <v>0</v>
      </c>
      <c r="H559" s="96">
        <f t="shared" si="293"/>
        <v>0</v>
      </c>
      <c r="I559" s="102">
        <f t="shared" si="293"/>
        <v>0</v>
      </c>
      <c r="J559" s="114">
        <f t="shared" si="290"/>
        <v>0</v>
      </c>
      <c r="K559" s="30"/>
      <c r="L559" s="162"/>
      <c r="M559" s="162"/>
      <c r="N559" s="162"/>
      <c r="O559" s="162"/>
      <c r="P559" s="162"/>
      <c r="Q559" s="162"/>
      <c r="R559" s="162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70" t="s">
        <v>56</v>
      </c>
      <c r="P562" s="170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71" t="s">
        <v>2</v>
      </c>
      <c r="P563" s="171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64" t="str">
        <f>IF(ISNA(Sheet1!B574),"Please select from the list of member agencies affiliated with the selected Consortium","")</f>
        <v/>
      </c>
      <c r="D564" s="164"/>
      <c r="E564" s="164"/>
      <c r="F564" s="164"/>
      <c r="G564" s="164"/>
      <c r="H564" s="31"/>
      <c r="I564" s="31"/>
      <c r="J564" s="31"/>
      <c r="K564" s="31"/>
      <c r="L564" s="13"/>
      <c r="M564" s="24"/>
      <c r="N564" s="24"/>
      <c r="O564" s="171" t="s">
        <v>12</v>
      </c>
      <c r="P564" s="171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69" t="s">
        <v>1052</v>
      </c>
      <c r="P565" s="169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49" t="s">
        <v>60</v>
      </c>
      <c r="E567" s="150"/>
      <c r="F567" s="150"/>
      <c r="G567" s="150"/>
      <c r="H567" s="150"/>
      <c r="I567" s="150"/>
      <c r="J567" s="151"/>
      <c r="K567" s="27"/>
      <c r="L567" s="139" t="s">
        <v>67</v>
      </c>
      <c r="M567" s="140"/>
      <c r="N567" s="140"/>
      <c r="O567" s="140"/>
      <c r="P567" s="140"/>
      <c r="Q567" s="140"/>
      <c r="R567" s="140"/>
      <c r="S567" s="141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52" t="s">
        <v>1053</v>
      </c>
      <c r="E568" s="152"/>
      <c r="F568" s="152"/>
      <c r="G568" s="152" t="s">
        <v>1054</v>
      </c>
      <c r="H568" s="152"/>
      <c r="I568" s="152"/>
      <c r="J568" s="153" t="s">
        <v>1055</v>
      </c>
      <c r="K568" s="28"/>
      <c r="L568" s="142"/>
      <c r="M568" s="143"/>
      <c r="N568" s="143"/>
      <c r="O568" s="143"/>
      <c r="P568" s="143"/>
      <c r="Q568" s="143"/>
      <c r="R568" s="143"/>
      <c r="S568" s="144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5" t="s">
        <v>2</v>
      </c>
      <c r="C569" s="146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54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294">$B$4</f>
        <v>66 Victor Valley</v>
      </c>
      <c r="B570" s="156" t="s">
        <v>1</v>
      </c>
      <c r="C570" s="157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295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66-Victor-Valley_160822182956</v>
      </c>
      <c r="W570" s="87" t="str">
        <f ca="1">Sheet1!$B$10</f>
        <v>VVAERC aebg_consortiumexpenditures_160722 8_8_2016.xlsm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294"/>
        <v>66 Victor Valley</v>
      </c>
      <c r="B571" s="147" t="s">
        <v>5</v>
      </c>
      <c r="C571" s="148"/>
      <c r="D571" s="2">
        <v>0</v>
      </c>
      <c r="E571" s="2">
        <v>0</v>
      </c>
      <c r="F571" s="100">
        <f t="shared" ref="F571:F576" si="296">SUM(D571:E571)</f>
        <v>0</v>
      </c>
      <c r="G571" s="2">
        <v>0</v>
      </c>
      <c r="H571" s="2">
        <v>0</v>
      </c>
      <c r="I571" s="100">
        <f t="shared" ref="I571:I576" si="297">SUM(G571:H571)</f>
        <v>0</v>
      </c>
      <c r="J571" s="114">
        <f t="shared" ref="J571:J576" si="298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295"/>
        <v>0</v>
      </c>
      <c r="T571" s="89" t="str">
        <f t="shared" ref="T571:U576" si="299">T570</f>
        <v/>
      </c>
      <c r="U571" s="87" t="e">
        <f t="shared" si="299"/>
        <v>#N/A</v>
      </c>
      <c r="V571" s="87" t="str">
        <f ca="1">Sheet1!$B$8</f>
        <v>66-Victor-Valley_160822182956</v>
      </c>
      <c r="W571" s="87" t="str">
        <f ca="1">Sheet1!$B$10</f>
        <v>VVAERC aebg_consortiumexpenditures_160722 8_8_2016.xlsm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294"/>
        <v>66 Victor Valley</v>
      </c>
      <c r="B572" s="147" t="s">
        <v>6</v>
      </c>
      <c r="C572" s="148"/>
      <c r="D572" s="2">
        <v>0</v>
      </c>
      <c r="E572" s="2">
        <v>0</v>
      </c>
      <c r="F572" s="100">
        <f t="shared" si="296"/>
        <v>0</v>
      </c>
      <c r="G572" s="2">
        <v>0</v>
      </c>
      <c r="H572" s="2">
        <v>0</v>
      </c>
      <c r="I572" s="100">
        <f t="shared" si="297"/>
        <v>0</v>
      </c>
      <c r="J572" s="114">
        <f t="shared" si="298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295"/>
        <v>0</v>
      </c>
      <c r="T572" s="89" t="str">
        <f t="shared" si="299"/>
        <v/>
      </c>
      <c r="U572" s="87" t="e">
        <f t="shared" si="299"/>
        <v>#N/A</v>
      </c>
      <c r="V572" s="87" t="str">
        <f ca="1">Sheet1!$B$8</f>
        <v>66-Victor-Valley_160822182956</v>
      </c>
      <c r="W572" s="87" t="str">
        <f ca="1">Sheet1!$B$10</f>
        <v>VVAERC aebg_consortiumexpenditures_160722 8_8_2016.xlsm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294"/>
        <v>66 Victor Valley</v>
      </c>
      <c r="B573" s="147" t="s">
        <v>7</v>
      </c>
      <c r="C573" s="148"/>
      <c r="D573" s="2">
        <v>0</v>
      </c>
      <c r="E573" s="2">
        <v>0</v>
      </c>
      <c r="F573" s="100">
        <f t="shared" si="296"/>
        <v>0</v>
      </c>
      <c r="G573" s="2">
        <v>0</v>
      </c>
      <c r="H573" s="2">
        <v>0</v>
      </c>
      <c r="I573" s="100">
        <f t="shared" si="297"/>
        <v>0</v>
      </c>
      <c r="J573" s="114">
        <f t="shared" si="298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295"/>
        <v>0</v>
      </c>
      <c r="T573" s="89" t="str">
        <f t="shared" si="299"/>
        <v/>
      </c>
      <c r="U573" s="87" t="e">
        <f t="shared" si="299"/>
        <v>#N/A</v>
      </c>
      <c r="V573" s="87" t="str">
        <f ca="1">Sheet1!$B$8</f>
        <v>66-Victor-Valley_160822182956</v>
      </c>
      <c r="W573" s="87" t="str">
        <f ca="1">Sheet1!$B$10</f>
        <v>VVAERC aebg_consortiumexpenditures_160722 8_8_2016.xlsm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294"/>
        <v>66 Victor Valley</v>
      </c>
      <c r="B574" s="147" t="s">
        <v>8</v>
      </c>
      <c r="C574" s="148"/>
      <c r="D574" s="2">
        <v>0</v>
      </c>
      <c r="E574" s="2">
        <v>0</v>
      </c>
      <c r="F574" s="100">
        <f t="shared" si="296"/>
        <v>0</v>
      </c>
      <c r="G574" s="2">
        <v>0</v>
      </c>
      <c r="H574" s="2">
        <v>0</v>
      </c>
      <c r="I574" s="100">
        <f t="shared" si="297"/>
        <v>0</v>
      </c>
      <c r="J574" s="114">
        <f t="shared" si="298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295"/>
        <v>0</v>
      </c>
      <c r="T574" s="89" t="str">
        <f t="shared" si="299"/>
        <v/>
      </c>
      <c r="U574" s="87" t="e">
        <f t="shared" si="299"/>
        <v>#N/A</v>
      </c>
      <c r="V574" s="87" t="str">
        <f ca="1">Sheet1!$B$8</f>
        <v>66-Victor-Valley_160822182956</v>
      </c>
      <c r="W574" s="87" t="str">
        <f ca="1">Sheet1!$B$10</f>
        <v>VVAERC aebg_consortiumexpenditures_160722 8_8_2016.xlsm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294"/>
        <v>66 Victor Valley</v>
      </c>
      <c r="B575" s="147" t="s">
        <v>9</v>
      </c>
      <c r="C575" s="148"/>
      <c r="D575" s="2">
        <v>0</v>
      </c>
      <c r="E575" s="2">
        <v>0</v>
      </c>
      <c r="F575" s="100">
        <f t="shared" si="296"/>
        <v>0</v>
      </c>
      <c r="G575" s="2">
        <v>0</v>
      </c>
      <c r="H575" s="2">
        <v>0</v>
      </c>
      <c r="I575" s="100">
        <f t="shared" si="297"/>
        <v>0</v>
      </c>
      <c r="J575" s="114">
        <f t="shared" si="298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295"/>
        <v>0</v>
      </c>
      <c r="T575" s="89" t="str">
        <f t="shared" si="299"/>
        <v/>
      </c>
      <c r="U575" s="87" t="e">
        <f t="shared" si="299"/>
        <v>#N/A</v>
      </c>
      <c r="V575" s="87" t="str">
        <f ca="1">Sheet1!$B$8</f>
        <v>66-Victor-Valley_160822182956</v>
      </c>
      <c r="W575" s="87" t="str">
        <f ca="1">Sheet1!$B$10</f>
        <v>VVAERC aebg_consortiumexpenditures_160722 8_8_2016.xlsm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294"/>
        <v>66 Victor Valley</v>
      </c>
      <c r="B576" s="158" t="s">
        <v>10</v>
      </c>
      <c r="C576" s="159"/>
      <c r="D576" s="3">
        <v>0</v>
      </c>
      <c r="E576" s="4">
        <v>0</v>
      </c>
      <c r="F576" s="101">
        <f t="shared" si="296"/>
        <v>0</v>
      </c>
      <c r="G576" s="3">
        <v>0</v>
      </c>
      <c r="H576" s="4">
        <v>0</v>
      </c>
      <c r="I576" s="101">
        <f t="shared" si="297"/>
        <v>0</v>
      </c>
      <c r="J576" s="115">
        <f t="shared" si="298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295"/>
        <v>0</v>
      </c>
      <c r="T576" s="89" t="str">
        <f t="shared" si="299"/>
        <v/>
      </c>
      <c r="U576" s="87" t="e">
        <f t="shared" si="299"/>
        <v>#N/A</v>
      </c>
      <c r="V576" s="87" t="str">
        <f ca="1">Sheet1!$B$8</f>
        <v>66-Victor-Valley_160822182956</v>
      </c>
      <c r="W576" s="87" t="str">
        <f ca="1">Sheet1!$B$10</f>
        <v>VVAERC aebg_consortiumexpenditures_160722 8_8_2016.xlsm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60" t="s">
        <v>11</v>
      </c>
      <c r="C577" s="161"/>
      <c r="D577" s="96">
        <f t="shared" ref="D577:E577" si="300">SUM(D570:D576)</f>
        <v>0</v>
      </c>
      <c r="E577" s="96">
        <f t="shared" si="300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1">SUM(L570:L576)</f>
        <v>0</v>
      </c>
      <c r="M577" s="96">
        <f t="shared" si="301"/>
        <v>0</v>
      </c>
      <c r="N577" s="96">
        <f t="shared" si="301"/>
        <v>0</v>
      </c>
      <c r="O577" s="96">
        <f t="shared" si="301"/>
        <v>0</v>
      </c>
      <c r="P577" s="96">
        <f t="shared" si="301"/>
        <v>0</v>
      </c>
      <c r="Q577" s="96">
        <f t="shared" si="301"/>
        <v>0</v>
      </c>
      <c r="R577" s="96">
        <f t="shared" si="301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5" t="s">
        <v>12</v>
      </c>
      <c r="C579" s="146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66 Victor Valley</v>
      </c>
      <c r="B580" s="156" t="s">
        <v>21</v>
      </c>
      <c r="C580" s="157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66-Victor-Valley_160822182956</v>
      </c>
      <c r="W580" s="87" t="str">
        <f ca="1">W576</f>
        <v>VVAERC aebg_consortiumexpenditures_160722 8_8_2016.xlsm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66 Victor Valley</v>
      </c>
      <c r="B581" s="147" t="s">
        <v>22</v>
      </c>
      <c r="C581" s="148"/>
      <c r="D581" s="2">
        <v>0</v>
      </c>
      <c r="E581" s="2">
        <v>0</v>
      </c>
      <c r="F581" s="99">
        <f t="shared" ref="F581:F584" si="302">SUM(D581:E581)</f>
        <v>0</v>
      </c>
      <c r="G581" s="2">
        <v>0</v>
      </c>
      <c r="H581" s="2">
        <v>0</v>
      </c>
      <c r="I581" s="100">
        <f t="shared" ref="I581:I584" si="303">SUM(G581:H581)</f>
        <v>0</v>
      </c>
      <c r="J581" s="114">
        <f t="shared" ref="J581:J585" si="304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05">T580</f>
        <v/>
      </c>
      <c r="U581" s="87" t="e">
        <f t="shared" si="305"/>
        <v>#N/A</v>
      </c>
      <c r="V581" s="87" t="str">
        <f t="shared" ca="1" si="305"/>
        <v>66-Victor-Valley_160822182956</v>
      </c>
      <c r="W581" s="87" t="str">
        <f t="shared" ca="1" si="305"/>
        <v>VVAERC aebg_consortiumexpenditures_160722 8_8_2016.xlsm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66 Victor Valley</v>
      </c>
      <c r="B582" s="147" t="s">
        <v>23</v>
      </c>
      <c r="C582" s="148"/>
      <c r="D582" s="2">
        <v>0</v>
      </c>
      <c r="E582" s="2">
        <v>0</v>
      </c>
      <c r="F582" s="99">
        <f t="shared" si="302"/>
        <v>0</v>
      </c>
      <c r="G582" s="2">
        <v>0</v>
      </c>
      <c r="H582" s="2">
        <v>0</v>
      </c>
      <c r="I582" s="100">
        <f t="shared" si="303"/>
        <v>0</v>
      </c>
      <c r="J582" s="114">
        <f t="shared" si="304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05"/>
        <v/>
      </c>
      <c r="U582" s="87" t="e">
        <f t="shared" si="305"/>
        <v>#N/A</v>
      </c>
      <c r="V582" s="87" t="str">
        <f t="shared" ca="1" si="305"/>
        <v>66-Victor-Valley_160822182956</v>
      </c>
      <c r="W582" s="87" t="str">
        <f t="shared" ca="1" si="305"/>
        <v>VVAERC aebg_consortiumexpenditures_160722 8_8_2016.xlsm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66 Victor Valley</v>
      </c>
      <c r="B583" s="147" t="s">
        <v>24</v>
      </c>
      <c r="C583" s="148"/>
      <c r="D583" s="2">
        <v>0</v>
      </c>
      <c r="E583" s="2">
        <v>0</v>
      </c>
      <c r="F583" s="99">
        <f t="shared" si="302"/>
        <v>0</v>
      </c>
      <c r="G583" s="2">
        <v>0</v>
      </c>
      <c r="H583" s="2">
        <v>0</v>
      </c>
      <c r="I583" s="100">
        <f t="shared" si="303"/>
        <v>0</v>
      </c>
      <c r="J583" s="114">
        <f t="shared" si="304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05"/>
        <v/>
      </c>
      <c r="U583" s="87" t="e">
        <f t="shared" si="305"/>
        <v>#N/A</v>
      </c>
      <c r="V583" s="87" t="str">
        <f t="shared" ca="1" si="305"/>
        <v>66-Victor-Valley_160822182956</v>
      </c>
      <c r="W583" s="87" t="str">
        <f t="shared" ca="1" si="305"/>
        <v>VVAERC aebg_consortiumexpenditures_160722 8_8_2016.xlsm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66 Victor Valley</v>
      </c>
      <c r="B584" s="147" t="s">
        <v>25</v>
      </c>
      <c r="C584" s="148"/>
      <c r="D584" s="3">
        <v>0</v>
      </c>
      <c r="E584" s="4">
        <v>0</v>
      </c>
      <c r="F584" s="101">
        <f t="shared" si="302"/>
        <v>0</v>
      </c>
      <c r="G584" s="3">
        <v>0</v>
      </c>
      <c r="H584" s="4">
        <v>0</v>
      </c>
      <c r="I584" s="101">
        <f t="shared" si="303"/>
        <v>0</v>
      </c>
      <c r="J584" s="115">
        <f t="shared" si="304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05"/>
        <v/>
      </c>
      <c r="U584" s="87" t="e">
        <f t="shared" si="305"/>
        <v>#N/A</v>
      </c>
      <c r="V584" s="87" t="str">
        <f t="shared" ca="1" si="305"/>
        <v>66-Victor-Valley_160822182956</v>
      </c>
      <c r="W584" s="87" t="str">
        <f t="shared" ca="1" si="305"/>
        <v>VVAERC aebg_consortiumexpenditures_160722 8_8_2016.xlsm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66" t="s">
        <v>11</v>
      </c>
      <c r="C585" s="167"/>
      <c r="D585" s="96">
        <f t="shared" ref="D585:E585" si="306">SUM(D580:D584)</f>
        <v>0</v>
      </c>
      <c r="E585" s="96">
        <f t="shared" si="306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04"/>
        <v>0</v>
      </c>
      <c r="K585" s="29"/>
      <c r="L585" s="96">
        <f t="shared" ref="L585:R585" si="307">SUM(L580:L584)</f>
        <v>0</v>
      </c>
      <c r="M585" s="96">
        <f t="shared" si="307"/>
        <v>0</v>
      </c>
      <c r="N585" s="96">
        <f t="shared" si="307"/>
        <v>0</v>
      </c>
      <c r="O585" s="96">
        <f t="shared" si="307"/>
        <v>0</v>
      </c>
      <c r="P585" s="96">
        <f t="shared" si="307"/>
        <v>0</v>
      </c>
      <c r="Q585" s="96">
        <f t="shared" si="307"/>
        <v>0</v>
      </c>
      <c r="R585" s="96">
        <f t="shared" si="307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5" t="s">
        <v>26</v>
      </c>
      <c r="C587" s="146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68"/>
      <c r="M587" s="168"/>
      <c r="N587" s="168"/>
      <c r="O587" s="168"/>
      <c r="P587" s="168"/>
      <c r="Q587" s="168"/>
      <c r="R587" s="168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66 Victor Valley</v>
      </c>
      <c r="B588" s="156" t="s">
        <v>27</v>
      </c>
      <c r="C588" s="157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55"/>
      <c r="M588" s="155"/>
      <c r="N588" s="155"/>
      <c r="O588" s="155"/>
      <c r="P588" s="155"/>
      <c r="Q588" s="155"/>
      <c r="R588" s="155"/>
      <c r="S588" s="98"/>
      <c r="T588" s="89" t="str">
        <f>T584</f>
        <v/>
      </c>
      <c r="U588" s="87" t="e">
        <f>U584</f>
        <v>#N/A</v>
      </c>
      <c r="V588" s="87" t="str">
        <f ca="1">V584</f>
        <v>66-Victor-Valley_160822182956</v>
      </c>
      <c r="W588" s="87" t="str">
        <f ca="1">W584</f>
        <v>VVAERC aebg_consortiumexpenditures_160722 8_8_2016.xlsm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66 Victor Valley</v>
      </c>
      <c r="B589" s="147" t="s">
        <v>28</v>
      </c>
      <c r="C589" s="148"/>
      <c r="D589" s="2">
        <v>0</v>
      </c>
      <c r="E589" s="2">
        <v>0</v>
      </c>
      <c r="F589" s="100">
        <f t="shared" ref="F589:F595" si="308">SUM(D589:E589)</f>
        <v>0</v>
      </c>
      <c r="G589" s="2">
        <v>0</v>
      </c>
      <c r="H589" s="2">
        <v>0</v>
      </c>
      <c r="I589" s="100">
        <f t="shared" ref="I589:I595" si="309">SUM(G589:H589)</f>
        <v>0</v>
      </c>
      <c r="J589" s="114">
        <f t="shared" ref="J589:J596" si="310">IF(F589-I589=0,0,IF(F589-I589&gt;0,TEXT(ABS(F589-I589),"$#,###")&amp;" ▼",TEXT(ABS(F589-I589),"$#,###")&amp;" ▲"))</f>
        <v>0</v>
      </c>
      <c r="K589" s="28" t="s">
        <v>1052</v>
      </c>
      <c r="L589" s="155"/>
      <c r="M589" s="155"/>
      <c r="N589" s="155"/>
      <c r="O589" s="155"/>
      <c r="P589" s="155"/>
      <c r="Q589" s="155"/>
      <c r="R589" s="155"/>
      <c r="S589" s="98"/>
      <c r="T589" s="89" t="str">
        <f t="shared" ref="T589:W595" si="311">T588</f>
        <v/>
      </c>
      <c r="U589" s="87" t="e">
        <f t="shared" si="311"/>
        <v>#N/A</v>
      </c>
      <c r="V589" s="87" t="str">
        <f t="shared" ca="1" si="311"/>
        <v>66-Victor-Valley_160822182956</v>
      </c>
      <c r="W589" s="87" t="str">
        <f t="shared" ca="1" si="311"/>
        <v>VVAERC aebg_consortiumexpenditures_160722 8_8_2016.xlsm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12">A589</f>
        <v>66 Victor Valley</v>
      </c>
      <c r="B590" s="147" t="s">
        <v>29</v>
      </c>
      <c r="C590" s="148"/>
      <c r="D590" s="2">
        <v>0</v>
      </c>
      <c r="E590" s="2">
        <v>0</v>
      </c>
      <c r="F590" s="100">
        <f t="shared" si="308"/>
        <v>0</v>
      </c>
      <c r="G590" s="2">
        <v>0</v>
      </c>
      <c r="H590" s="2">
        <v>0</v>
      </c>
      <c r="I590" s="100">
        <f t="shared" si="309"/>
        <v>0</v>
      </c>
      <c r="J590" s="114">
        <f t="shared" si="310"/>
        <v>0</v>
      </c>
      <c r="K590" s="28" t="s">
        <v>1052</v>
      </c>
      <c r="L590" s="155"/>
      <c r="M590" s="155"/>
      <c r="N590" s="155"/>
      <c r="O590" s="155"/>
      <c r="P590" s="155"/>
      <c r="Q590" s="155"/>
      <c r="R590" s="155"/>
      <c r="S590" s="98"/>
      <c r="T590" s="89" t="str">
        <f t="shared" si="311"/>
        <v/>
      </c>
      <c r="U590" s="87" t="e">
        <f t="shared" si="311"/>
        <v>#N/A</v>
      </c>
      <c r="V590" s="87" t="str">
        <f t="shared" ca="1" si="311"/>
        <v>66-Victor-Valley_160822182956</v>
      </c>
      <c r="W590" s="87" t="str">
        <f t="shared" ca="1" si="311"/>
        <v>VVAERC aebg_consortiumexpenditures_160722 8_8_2016.xlsm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12"/>
        <v>66 Victor Valley</v>
      </c>
      <c r="B591" s="147" t="s">
        <v>30</v>
      </c>
      <c r="C591" s="148"/>
      <c r="D591" s="1">
        <v>0</v>
      </c>
      <c r="E591" s="1">
        <v>0</v>
      </c>
      <c r="F591" s="100">
        <f t="shared" si="308"/>
        <v>0</v>
      </c>
      <c r="G591" s="1">
        <v>0</v>
      </c>
      <c r="H591" s="1">
        <v>0</v>
      </c>
      <c r="I591" s="100">
        <f t="shared" si="309"/>
        <v>0</v>
      </c>
      <c r="J591" s="114">
        <f t="shared" si="310"/>
        <v>0</v>
      </c>
      <c r="K591" s="28" t="s">
        <v>1052</v>
      </c>
      <c r="L591" s="155"/>
      <c r="M591" s="155"/>
      <c r="N591" s="155"/>
      <c r="O591" s="155"/>
      <c r="P591" s="155"/>
      <c r="Q591" s="155"/>
      <c r="R591" s="155"/>
      <c r="S591" s="98"/>
      <c r="T591" s="89" t="str">
        <f t="shared" si="311"/>
        <v/>
      </c>
      <c r="U591" s="87" t="e">
        <f t="shared" si="311"/>
        <v>#N/A</v>
      </c>
      <c r="V591" s="87" t="str">
        <f t="shared" ca="1" si="311"/>
        <v>66-Victor-Valley_160822182956</v>
      </c>
      <c r="W591" s="87" t="str">
        <f t="shared" ca="1" si="311"/>
        <v>VVAERC aebg_consortiumexpenditures_160722 8_8_2016.xlsm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12"/>
        <v>66 Victor Valley</v>
      </c>
      <c r="B592" s="147" t="s">
        <v>31</v>
      </c>
      <c r="C592" s="148"/>
      <c r="D592" s="2">
        <v>0</v>
      </c>
      <c r="E592" s="2">
        <v>0</v>
      </c>
      <c r="F592" s="100">
        <f t="shared" si="308"/>
        <v>0</v>
      </c>
      <c r="G592" s="2">
        <v>0</v>
      </c>
      <c r="H592" s="2">
        <v>0</v>
      </c>
      <c r="I592" s="100">
        <f t="shared" si="309"/>
        <v>0</v>
      </c>
      <c r="J592" s="114">
        <f t="shared" si="310"/>
        <v>0</v>
      </c>
      <c r="K592" s="28" t="s">
        <v>1052</v>
      </c>
      <c r="L592" s="155"/>
      <c r="M592" s="155"/>
      <c r="N592" s="155"/>
      <c r="O592" s="155"/>
      <c r="P592" s="155"/>
      <c r="Q592" s="155"/>
      <c r="R592" s="155"/>
      <c r="S592" s="98"/>
      <c r="T592" s="89" t="str">
        <f t="shared" si="311"/>
        <v/>
      </c>
      <c r="U592" s="87" t="e">
        <f t="shared" si="311"/>
        <v>#N/A</v>
      </c>
      <c r="V592" s="87" t="str">
        <f t="shared" ca="1" si="311"/>
        <v>66-Victor-Valley_160822182956</v>
      </c>
      <c r="W592" s="87" t="str">
        <f t="shared" ca="1" si="311"/>
        <v>VVAERC aebg_consortiumexpenditures_160722 8_8_2016.xlsm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12"/>
        <v>66 Victor Valley</v>
      </c>
      <c r="B593" s="147" t="s">
        <v>32</v>
      </c>
      <c r="C593" s="148"/>
      <c r="D593" s="2">
        <v>0</v>
      </c>
      <c r="E593" s="2">
        <v>0</v>
      </c>
      <c r="F593" s="100">
        <f t="shared" si="308"/>
        <v>0</v>
      </c>
      <c r="G593" s="2">
        <v>0</v>
      </c>
      <c r="H593" s="2">
        <v>0</v>
      </c>
      <c r="I593" s="100">
        <f t="shared" si="309"/>
        <v>0</v>
      </c>
      <c r="J593" s="114">
        <f t="shared" si="310"/>
        <v>0</v>
      </c>
      <c r="K593" s="28" t="s">
        <v>1052</v>
      </c>
      <c r="L593" s="155"/>
      <c r="M593" s="155"/>
      <c r="N593" s="155"/>
      <c r="O593" s="155"/>
      <c r="P593" s="155"/>
      <c r="Q593" s="155"/>
      <c r="R593" s="155"/>
      <c r="S593" s="66"/>
      <c r="T593" s="89" t="str">
        <f t="shared" si="311"/>
        <v/>
      </c>
      <c r="U593" s="87" t="e">
        <f t="shared" si="311"/>
        <v>#N/A</v>
      </c>
      <c r="V593" s="87" t="str">
        <f t="shared" ca="1" si="311"/>
        <v>66-Victor-Valley_160822182956</v>
      </c>
      <c r="W593" s="87" t="str">
        <f t="shared" ca="1" si="311"/>
        <v>VVAERC aebg_consortiumexpenditures_160722 8_8_2016.xlsm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12"/>
        <v>66 Victor Valley</v>
      </c>
      <c r="B594" s="147" t="s">
        <v>33</v>
      </c>
      <c r="C594" s="148"/>
      <c r="D594" s="2">
        <v>0</v>
      </c>
      <c r="E594" s="2">
        <v>0</v>
      </c>
      <c r="F594" s="100">
        <f t="shared" si="308"/>
        <v>0</v>
      </c>
      <c r="G594" s="2">
        <v>0</v>
      </c>
      <c r="H594" s="2">
        <v>0</v>
      </c>
      <c r="I594" s="100">
        <f t="shared" si="309"/>
        <v>0</v>
      </c>
      <c r="J594" s="114">
        <f t="shared" si="310"/>
        <v>0</v>
      </c>
      <c r="K594" s="28" t="s">
        <v>1052</v>
      </c>
      <c r="L594" s="155"/>
      <c r="M594" s="155"/>
      <c r="N594" s="155"/>
      <c r="O594" s="155"/>
      <c r="P594" s="155"/>
      <c r="Q594" s="155"/>
      <c r="R594" s="155"/>
      <c r="S594" s="111" t="s">
        <v>37</v>
      </c>
      <c r="T594" s="89" t="str">
        <f t="shared" si="311"/>
        <v/>
      </c>
      <c r="U594" s="87" t="e">
        <f t="shared" si="311"/>
        <v>#N/A</v>
      </c>
      <c r="V594" s="87" t="str">
        <f t="shared" ca="1" si="311"/>
        <v>66-Victor-Valley_160822182956</v>
      </c>
      <c r="W594" s="87" t="str">
        <f t="shared" ca="1" si="311"/>
        <v>VVAERC aebg_consortiumexpenditures_160722 8_8_2016.xlsm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12"/>
        <v>66 Victor Valley</v>
      </c>
      <c r="B595" s="158" t="s">
        <v>1070</v>
      </c>
      <c r="C595" s="159"/>
      <c r="D595" s="3">
        <v>0</v>
      </c>
      <c r="E595" s="4">
        <v>0</v>
      </c>
      <c r="F595" s="101">
        <f t="shared" si="308"/>
        <v>0</v>
      </c>
      <c r="G595" s="3">
        <v>0</v>
      </c>
      <c r="H595" s="4">
        <v>0</v>
      </c>
      <c r="I595" s="101">
        <f t="shared" si="309"/>
        <v>0</v>
      </c>
      <c r="J595" s="115">
        <f t="shared" si="310"/>
        <v>0</v>
      </c>
      <c r="K595" s="28" t="s">
        <v>1052</v>
      </c>
      <c r="L595" s="155"/>
      <c r="M595" s="155"/>
      <c r="N595" s="155"/>
      <c r="O595" s="155"/>
      <c r="P595" s="155"/>
      <c r="Q595" s="155"/>
      <c r="R595" s="155"/>
      <c r="S595" s="112" t="s">
        <v>1066</v>
      </c>
      <c r="T595" s="89" t="str">
        <f t="shared" si="311"/>
        <v/>
      </c>
      <c r="U595" s="87" t="e">
        <f t="shared" si="311"/>
        <v>#N/A</v>
      </c>
      <c r="V595" s="87" t="str">
        <f t="shared" ca="1" si="311"/>
        <v>66-Victor-Valley_160822182956</v>
      </c>
      <c r="W595" s="87" t="str">
        <f t="shared" ca="1" si="311"/>
        <v>VVAERC aebg_consortiumexpenditures_160722 8_8_2016.xlsm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13">SUM(D588:D595)</f>
        <v>0</v>
      </c>
      <c r="E596" s="96">
        <f t="shared" si="313"/>
        <v>0</v>
      </c>
      <c r="F596" s="102">
        <f t="shared" si="313"/>
        <v>0</v>
      </c>
      <c r="G596" s="96">
        <f t="shared" si="313"/>
        <v>0</v>
      </c>
      <c r="H596" s="96">
        <f t="shared" si="313"/>
        <v>0</v>
      </c>
      <c r="I596" s="102">
        <f t="shared" si="313"/>
        <v>0</v>
      </c>
      <c r="J596" s="114">
        <f t="shared" si="310"/>
        <v>0</v>
      </c>
      <c r="K596" s="30"/>
      <c r="L596" s="162"/>
      <c r="M596" s="162"/>
      <c r="N596" s="162"/>
      <c r="O596" s="162"/>
      <c r="P596" s="162"/>
      <c r="Q596" s="162"/>
      <c r="R596" s="162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70" t="s">
        <v>56</v>
      </c>
      <c r="P599" s="170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71" t="s">
        <v>2</v>
      </c>
      <c r="P600" s="171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64" t="str">
        <f>IF(ISNA(Sheet1!B612),"Please select from the list of member agencies affiliated with the selected Consortium","")</f>
        <v/>
      </c>
      <c r="D601" s="164"/>
      <c r="E601" s="164"/>
      <c r="F601" s="164"/>
      <c r="G601" s="164"/>
      <c r="H601" s="31"/>
      <c r="I601" s="31"/>
      <c r="J601" s="31"/>
      <c r="K601" s="31"/>
      <c r="L601" s="13"/>
      <c r="M601" s="24"/>
      <c r="N601" s="24"/>
      <c r="O601" s="171" t="s">
        <v>12</v>
      </c>
      <c r="P601" s="171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69" t="s">
        <v>1052</v>
      </c>
      <c r="P602" s="169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49" t="s">
        <v>60</v>
      </c>
      <c r="E604" s="150"/>
      <c r="F604" s="150"/>
      <c r="G604" s="150"/>
      <c r="H604" s="150"/>
      <c r="I604" s="150"/>
      <c r="J604" s="151"/>
      <c r="K604" s="27"/>
      <c r="L604" s="139" t="s">
        <v>67</v>
      </c>
      <c r="M604" s="140"/>
      <c r="N604" s="140"/>
      <c r="O604" s="140"/>
      <c r="P604" s="140"/>
      <c r="Q604" s="140"/>
      <c r="R604" s="140"/>
      <c r="S604" s="141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52" t="s">
        <v>1053</v>
      </c>
      <c r="E605" s="152"/>
      <c r="F605" s="152"/>
      <c r="G605" s="152" t="s">
        <v>1054</v>
      </c>
      <c r="H605" s="152"/>
      <c r="I605" s="152"/>
      <c r="J605" s="153" t="s">
        <v>1055</v>
      </c>
      <c r="K605" s="28"/>
      <c r="L605" s="142"/>
      <c r="M605" s="143"/>
      <c r="N605" s="143"/>
      <c r="O605" s="143"/>
      <c r="P605" s="143"/>
      <c r="Q605" s="143"/>
      <c r="R605" s="143"/>
      <c r="S605" s="144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5" t="s">
        <v>2</v>
      </c>
      <c r="C606" s="146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54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14">$B$4</f>
        <v>66 Victor Valley</v>
      </c>
      <c r="B607" s="156" t="s">
        <v>1</v>
      </c>
      <c r="C607" s="157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15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66-Victor-Valley_160822182956</v>
      </c>
      <c r="W607" s="87" t="str">
        <f ca="1">Sheet1!$B$10</f>
        <v>VVAERC aebg_consortiumexpenditures_160722 8_8_2016.xlsm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14"/>
        <v>66 Victor Valley</v>
      </c>
      <c r="B608" s="147" t="s">
        <v>5</v>
      </c>
      <c r="C608" s="148"/>
      <c r="D608" s="2">
        <v>0</v>
      </c>
      <c r="E608" s="2">
        <v>0</v>
      </c>
      <c r="F608" s="100">
        <f t="shared" ref="F608:F613" si="316">SUM(D608:E608)</f>
        <v>0</v>
      </c>
      <c r="G608" s="2">
        <v>0</v>
      </c>
      <c r="H608" s="2">
        <v>0</v>
      </c>
      <c r="I608" s="100">
        <f t="shared" ref="I608:I613" si="317">SUM(G608:H608)</f>
        <v>0</v>
      </c>
      <c r="J608" s="114">
        <f t="shared" ref="J608:J613" si="318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15"/>
        <v>0</v>
      </c>
      <c r="T608" s="89" t="str">
        <f t="shared" ref="T608:U613" si="319">T607</f>
        <v/>
      </c>
      <c r="U608" s="87" t="e">
        <f t="shared" si="319"/>
        <v>#N/A</v>
      </c>
      <c r="V608" s="87" t="str">
        <f ca="1">Sheet1!$B$8</f>
        <v>66-Victor-Valley_160822182956</v>
      </c>
      <c r="W608" s="87" t="str">
        <f ca="1">Sheet1!$B$10</f>
        <v>VVAERC aebg_consortiumexpenditures_160722 8_8_2016.xlsm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14"/>
        <v>66 Victor Valley</v>
      </c>
      <c r="B609" s="147" t="s">
        <v>6</v>
      </c>
      <c r="C609" s="148"/>
      <c r="D609" s="2">
        <v>0</v>
      </c>
      <c r="E609" s="2">
        <v>0</v>
      </c>
      <c r="F609" s="100">
        <f t="shared" si="316"/>
        <v>0</v>
      </c>
      <c r="G609" s="2">
        <v>0</v>
      </c>
      <c r="H609" s="2">
        <v>0</v>
      </c>
      <c r="I609" s="100">
        <f t="shared" si="317"/>
        <v>0</v>
      </c>
      <c r="J609" s="114">
        <f t="shared" si="318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15"/>
        <v>0</v>
      </c>
      <c r="T609" s="89" t="str">
        <f t="shared" si="319"/>
        <v/>
      </c>
      <c r="U609" s="87" t="e">
        <f t="shared" si="319"/>
        <v>#N/A</v>
      </c>
      <c r="V609" s="87" t="str">
        <f ca="1">Sheet1!$B$8</f>
        <v>66-Victor-Valley_160822182956</v>
      </c>
      <c r="W609" s="87" t="str">
        <f ca="1">Sheet1!$B$10</f>
        <v>VVAERC aebg_consortiumexpenditures_160722 8_8_2016.xlsm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14"/>
        <v>66 Victor Valley</v>
      </c>
      <c r="B610" s="147" t="s">
        <v>7</v>
      </c>
      <c r="C610" s="148"/>
      <c r="D610" s="2">
        <v>0</v>
      </c>
      <c r="E610" s="2">
        <v>0</v>
      </c>
      <c r="F610" s="100">
        <f t="shared" si="316"/>
        <v>0</v>
      </c>
      <c r="G610" s="2">
        <v>0</v>
      </c>
      <c r="H610" s="2">
        <v>0</v>
      </c>
      <c r="I610" s="100">
        <f t="shared" si="317"/>
        <v>0</v>
      </c>
      <c r="J610" s="114">
        <f t="shared" si="318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15"/>
        <v>0</v>
      </c>
      <c r="T610" s="89" t="str">
        <f t="shared" si="319"/>
        <v/>
      </c>
      <c r="U610" s="87" t="e">
        <f t="shared" si="319"/>
        <v>#N/A</v>
      </c>
      <c r="V610" s="87" t="str">
        <f ca="1">Sheet1!$B$8</f>
        <v>66-Victor-Valley_160822182956</v>
      </c>
      <c r="W610" s="87" t="str">
        <f ca="1">Sheet1!$B$10</f>
        <v>VVAERC aebg_consortiumexpenditures_160722 8_8_2016.xlsm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14"/>
        <v>66 Victor Valley</v>
      </c>
      <c r="B611" s="147" t="s">
        <v>8</v>
      </c>
      <c r="C611" s="148"/>
      <c r="D611" s="2">
        <v>0</v>
      </c>
      <c r="E611" s="2">
        <v>0</v>
      </c>
      <c r="F611" s="100">
        <f t="shared" si="316"/>
        <v>0</v>
      </c>
      <c r="G611" s="2">
        <v>0</v>
      </c>
      <c r="H611" s="2">
        <v>0</v>
      </c>
      <c r="I611" s="100">
        <f t="shared" si="317"/>
        <v>0</v>
      </c>
      <c r="J611" s="114">
        <f t="shared" si="318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15"/>
        <v>0</v>
      </c>
      <c r="T611" s="89" t="str">
        <f t="shared" si="319"/>
        <v/>
      </c>
      <c r="U611" s="87" t="e">
        <f t="shared" si="319"/>
        <v>#N/A</v>
      </c>
      <c r="V611" s="87" t="str">
        <f ca="1">Sheet1!$B$8</f>
        <v>66-Victor-Valley_160822182956</v>
      </c>
      <c r="W611" s="87" t="str">
        <f ca="1">Sheet1!$B$10</f>
        <v>VVAERC aebg_consortiumexpenditures_160722 8_8_2016.xlsm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14"/>
        <v>66 Victor Valley</v>
      </c>
      <c r="B612" s="147" t="s">
        <v>9</v>
      </c>
      <c r="C612" s="148"/>
      <c r="D612" s="2">
        <v>0</v>
      </c>
      <c r="E612" s="2">
        <v>0</v>
      </c>
      <c r="F612" s="100">
        <f t="shared" si="316"/>
        <v>0</v>
      </c>
      <c r="G612" s="2">
        <v>0</v>
      </c>
      <c r="H612" s="2">
        <v>0</v>
      </c>
      <c r="I612" s="100">
        <f t="shared" si="317"/>
        <v>0</v>
      </c>
      <c r="J612" s="114">
        <f t="shared" si="318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15"/>
        <v>0</v>
      </c>
      <c r="T612" s="89" t="str">
        <f t="shared" si="319"/>
        <v/>
      </c>
      <c r="U612" s="87" t="e">
        <f t="shared" si="319"/>
        <v>#N/A</v>
      </c>
      <c r="V612" s="87" t="str">
        <f ca="1">Sheet1!$B$8</f>
        <v>66-Victor-Valley_160822182956</v>
      </c>
      <c r="W612" s="87" t="str">
        <f ca="1">Sheet1!$B$10</f>
        <v>VVAERC aebg_consortiumexpenditures_160722 8_8_2016.xlsm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14"/>
        <v>66 Victor Valley</v>
      </c>
      <c r="B613" s="158" t="s">
        <v>10</v>
      </c>
      <c r="C613" s="159"/>
      <c r="D613" s="3">
        <v>0</v>
      </c>
      <c r="E613" s="4">
        <v>0</v>
      </c>
      <c r="F613" s="101">
        <f t="shared" si="316"/>
        <v>0</v>
      </c>
      <c r="G613" s="3">
        <v>0</v>
      </c>
      <c r="H613" s="4">
        <v>0</v>
      </c>
      <c r="I613" s="101">
        <f t="shared" si="317"/>
        <v>0</v>
      </c>
      <c r="J613" s="115">
        <f t="shared" si="318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15"/>
        <v>0</v>
      </c>
      <c r="T613" s="89" t="str">
        <f t="shared" si="319"/>
        <v/>
      </c>
      <c r="U613" s="87" t="e">
        <f t="shared" si="319"/>
        <v>#N/A</v>
      </c>
      <c r="V613" s="87" t="str">
        <f ca="1">Sheet1!$B$8</f>
        <v>66-Victor-Valley_160822182956</v>
      </c>
      <c r="W613" s="87" t="str">
        <f ca="1">Sheet1!$B$10</f>
        <v>VVAERC aebg_consortiumexpenditures_160722 8_8_2016.xlsm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60" t="s">
        <v>11</v>
      </c>
      <c r="C614" s="161"/>
      <c r="D614" s="96">
        <f t="shared" ref="D614:E614" si="320">SUM(D607:D613)</f>
        <v>0</v>
      </c>
      <c r="E614" s="96">
        <f t="shared" si="320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1">SUM(L607:L613)</f>
        <v>0</v>
      </c>
      <c r="M614" s="96">
        <f t="shared" si="321"/>
        <v>0</v>
      </c>
      <c r="N614" s="96">
        <f t="shared" si="321"/>
        <v>0</v>
      </c>
      <c r="O614" s="96">
        <f t="shared" si="321"/>
        <v>0</v>
      </c>
      <c r="P614" s="96">
        <f t="shared" si="321"/>
        <v>0</v>
      </c>
      <c r="Q614" s="96">
        <f t="shared" si="321"/>
        <v>0</v>
      </c>
      <c r="R614" s="96">
        <f t="shared" si="321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5" t="s">
        <v>12</v>
      </c>
      <c r="C616" s="146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66 Victor Valley</v>
      </c>
      <c r="B617" s="156" t="s">
        <v>21</v>
      </c>
      <c r="C617" s="157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66-Victor-Valley_160822182956</v>
      </c>
      <c r="W617" s="87" t="str">
        <f ca="1">W613</f>
        <v>VVAERC aebg_consortiumexpenditures_160722 8_8_2016.xlsm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66 Victor Valley</v>
      </c>
      <c r="B618" s="147" t="s">
        <v>22</v>
      </c>
      <c r="C618" s="148"/>
      <c r="D618" s="2">
        <v>0</v>
      </c>
      <c r="E618" s="2">
        <v>0</v>
      </c>
      <c r="F618" s="99">
        <f t="shared" ref="F618:F621" si="322">SUM(D618:E618)</f>
        <v>0</v>
      </c>
      <c r="G618" s="2">
        <v>0</v>
      </c>
      <c r="H618" s="2">
        <v>0</v>
      </c>
      <c r="I618" s="100">
        <f t="shared" ref="I618:I621" si="323">SUM(G618:H618)</f>
        <v>0</v>
      </c>
      <c r="J618" s="114">
        <f t="shared" ref="J618:J622" si="324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25">T617</f>
        <v/>
      </c>
      <c r="U618" s="87" t="e">
        <f t="shared" si="325"/>
        <v>#N/A</v>
      </c>
      <c r="V618" s="87" t="str">
        <f t="shared" ca="1" si="325"/>
        <v>66-Victor-Valley_160822182956</v>
      </c>
      <c r="W618" s="87" t="str">
        <f t="shared" ca="1" si="325"/>
        <v>VVAERC aebg_consortiumexpenditures_160722 8_8_2016.xlsm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66 Victor Valley</v>
      </c>
      <c r="B619" s="147" t="s">
        <v>23</v>
      </c>
      <c r="C619" s="148"/>
      <c r="D619" s="2">
        <v>0</v>
      </c>
      <c r="E619" s="2">
        <v>0</v>
      </c>
      <c r="F619" s="99">
        <f t="shared" si="322"/>
        <v>0</v>
      </c>
      <c r="G619" s="2">
        <v>0</v>
      </c>
      <c r="H619" s="2">
        <v>0</v>
      </c>
      <c r="I619" s="100">
        <f t="shared" si="323"/>
        <v>0</v>
      </c>
      <c r="J619" s="114">
        <f t="shared" si="324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25"/>
        <v/>
      </c>
      <c r="U619" s="87" t="e">
        <f t="shared" si="325"/>
        <v>#N/A</v>
      </c>
      <c r="V619" s="87" t="str">
        <f t="shared" ca="1" si="325"/>
        <v>66-Victor-Valley_160822182956</v>
      </c>
      <c r="W619" s="87" t="str">
        <f t="shared" ca="1" si="325"/>
        <v>VVAERC aebg_consortiumexpenditures_160722 8_8_2016.xlsm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66 Victor Valley</v>
      </c>
      <c r="B620" s="147" t="s">
        <v>24</v>
      </c>
      <c r="C620" s="148"/>
      <c r="D620" s="2">
        <v>0</v>
      </c>
      <c r="E620" s="2">
        <v>0</v>
      </c>
      <c r="F620" s="99">
        <f t="shared" si="322"/>
        <v>0</v>
      </c>
      <c r="G620" s="2">
        <v>0</v>
      </c>
      <c r="H620" s="2">
        <v>0</v>
      </c>
      <c r="I620" s="100">
        <f t="shared" si="323"/>
        <v>0</v>
      </c>
      <c r="J620" s="114">
        <f t="shared" si="324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25"/>
        <v/>
      </c>
      <c r="U620" s="87" t="e">
        <f t="shared" si="325"/>
        <v>#N/A</v>
      </c>
      <c r="V620" s="87" t="str">
        <f t="shared" ca="1" si="325"/>
        <v>66-Victor-Valley_160822182956</v>
      </c>
      <c r="W620" s="87" t="str">
        <f t="shared" ca="1" si="325"/>
        <v>VVAERC aebg_consortiumexpenditures_160722 8_8_2016.xlsm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66 Victor Valley</v>
      </c>
      <c r="B621" s="147" t="s">
        <v>25</v>
      </c>
      <c r="C621" s="148"/>
      <c r="D621" s="3">
        <v>0</v>
      </c>
      <c r="E621" s="4">
        <v>0</v>
      </c>
      <c r="F621" s="101">
        <f t="shared" si="322"/>
        <v>0</v>
      </c>
      <c r="G621" s="3">
        <v>0</v>
      </c>
      <c r="H621" s="4">
        <v>0</v>
      </c>
      <c r="I621" s="101">
        <f t="shared" si="323"/>
        <v>0</v>
      </c>
      <c r="J621" s="115">
        <f t="shared" si="324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25"/>
        <v/>
      </c>
      <c r="U621" s="87" t="e">
        <f t="shared" si="325"/>
        <v>#N/A</v>
      </c>
      <c r="V621" s="87" t="str">
        <f t="shared" ca="1" si="325"/>
        <v>66-Victor-Valley_160822182956</v>
      </c>
      <c r="W621" s="87" t="str">
        <f t="shared" ca="1" si="325"/>
        <v>VVAERC aebg_consortiumexpenditures_160722 8_8_2016.xlsm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66" t="s">
        <v>11</v>
      </c>
      <c r="C622" s="167"/>
      <c r="D622" s="96">
        <f t="shared" ref="D622:E622" si="326">SUM(D617:D621)</f>
        <v>0</v>
      </c>
      <c r="E622" s="96">
        <f t="shared" si="326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24"/>
        <v>0</v>
      </c>
      <c r="K622" s="29"/>
      <c r="L622" s="96">
        <f t="shared" ref="L622:R622" si="327">SUM(L617:L621)</f>
        <v>0</v>
      </c>
      <c r="M622" s="96">
        <f t="shared" si="327"/>
        <v>0</v>
      </c>
      <c r="N622" s="96">
        <f t="shared" si="327"/>
        <v>0</v>
      </c>
      <c r="O622" s="96">
        <f t="shared" si="327"/>
        <v>0</v>
      </c>
      <c r="P622" s="96">
        <f t="shared" si="327"/>
        <v>0</v>
      </c>
      <c r="Q622" s="96">
        <f t="shared" si="327"/>
        <v>0</v>
      </c>
      <c r="R622" s="96">
        <f t="shared" si="327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5" t="s">
        <v>26</v>
      </c>
      <c r="C624" s="146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68"/>
      <c r="M624" s="168"/>
      <c r="N624" s="168"/>
      <c r="O624" s="168"/>
      <c r="P624" s="168"/>
      <c r="Q624" s="168"/>
      <c r="R624" s="168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66 Victor Valley</v>
      </c>
      <c r="B625" s="156" t="s">
        <v>27</v>
      </c>
      <c r="C625" s="157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55"/>
      <c r="M625" s="155"/>
      <c r="N625" s="155"/>
      <c r="O625" s="155"/>
      <c r="P625" s="155"/>
      <c r="Q625" s="155"/>
      <c r="R625" s="155"/>
      <c r="S625" s="98"/>
      <c r="T625" s="89" t="str">
        <f>T621</f>
        <v/>
      </c>
      <c r="U625" s="87" t="e">
        <f>U621</f>
        <v>#N/A</v>
      </c>
      <c r="V625" s="87" t="str">
        <f ca="1">V621</f>
        <v>66-Victor-Valley_160822182956</v>
      </c>
      <c r="W625" s="87" t="str">
        <f ca="1">W621</f>
        <v>VVAERC aebg_consortiumexpenditures_160722 8_8_2016.xlsm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66 Victor Valley</v>
      </c>
      <c r="B626" s="147" t="s">
        <v>28</v>
      </c>
      <c r="C626" s="148"/>
      <c r="D626" s="2">
        <v>0</v>
      </c>
      <c r="E626" s="2">
        <v>0</v>
      </c>
      <c r="F626" s="100">
        <f t="shared" ref="F626:F632" si="328">SUM(D626:E626)</f>
        <v>0</v>
      </c>
      <c r="G626" s="2">
        <v>0</v>
      </c>
      <c r="H626" s="2">
        <v>0</v>
      </c>
      <c r="I626" s="100">
        <f t="shared" ref="I626:I632" si="329">SUM(G626:H626)</f>
        <v>0</v>
      </c>
      <c r="J626" s="114">
        <f t="shared" ref="J626:J633" si="330">IF(F626-I626=0,0,IF(F626-I626&gt;0,TEXT(ABS(F626-I626),"$#,###")&amp;" ▼",TEXT(ABS(F626-I626),"$#,###")&amp;" ▲"))</f>
        <v>0</v>
      </c>
      <c r="K626" s="28" t="s">
        <v>1052</v>
      </c>
      <c r="L626" s="155"/>
      <c r="M626" s="155"/>
      <c r="N626" s="155"/>
      <c r="O626" s="155"/>
      <c r="P626" s="155"/>
      <c r="Q626" s="155"/>
      <c r="R626" s="155"/>
      <c r="S626" s="98"/>
      <c r="T626" s="89" t="str">
        <f t="shared" ref="T626:W632" si="331">T625</f>
        <v/>
      </c>
      <c r="U626" s="87" t="e">
        <f t="shared" si="331"/>
        <v>#N/A</v>
      </c>
      <c r="V626" s="87" t="str">
        <f t="shared" ca="1" si="331"/>
        <v>66-Victor-Valley_160822182956</v>
      </c>
      <c r="W626" s="87" t="str">
        <f t="shared" ca="1" si="331"/>
        <v>VVAERC aebg_consortiumexpenditures_160722 8_8_2016.xlsm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32">A626</f>
        <v>66 Victor Valley</v>
      </c>
      <c r="B627" s="147" t="s">
        <v>29</v>
      </c>
      <c r="C627" s="148"/>
      <c r="D627" s="2">
        <v>0</v>
      </c>
      <c r="E627" s="2">
        <v>0</v>
      </c>
      <c r="F627" s="100">
        <f t="shared" si="328"/>
        <v>0</v>
      </c>
      <c r="G627" s="2">
        <v>0</v>
      </c>
      <c r="H627" s="2">
        <v>0</v>
      </c>
      <c r="I627" s="100">
        <f t="shared" si="329"/>
        <v>0</v>
      </c>
      <c r="J627" s="114">
        <f t="shared" si="330"/>
        <v>0</v>
      </c>
      <c r="K627" s="28" t="s">
        <v>1052</v>
      </c>
      <c r="L627" s="155"/>
      <c r="M627" s="155"/>
      <c r="N627" s="155"/>
      <c r="O627" s="155"/>
      <c r="P627" s="155"/>
      <c r="Q627" s="155"/>
      <c r="R627" s="155"/>
      <c r="S627" s="98"/>
      <c r="T627" s="89" t="str">
        <f t="shared" si="331"/>
        <v/>
      </c>
      <c r="U627" s="87" t="e">
        <f t="shared" si="331"/>
        <v>#N/A</v>
      </c>
      <c r="V627" s="87" t="str">
        <f t="shared" ca="1" si="331"/>
        <v>66-Victor-Valley_160822182956</v>
      </c>
      <c r="W627" s="87" t="str">
        <f t="shared" ca="1" si="331"/>
        <v>VVAERC aebg_consortiumexpenditures_160722 8_8_2016.xlsm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32"/>
        <v>66 Victor Valley</v>
      </c>
      <c r="B628" s="147" t="s">
        <v>30</v>
      </c>
      <c r="C628" s="148"/>
      <c r="D628" s="1">
        <v>0</v>
      </c>
      <c r="E628" s="1">
        <v>0</v>
      </c>
      <c r="F628" s="100">
        <f t="shared" si="328"/>
        <v>0</v>
      </c>
      <c r="G628" s="1">
        <v>0</v>
      </c>
      <c r="H628" s="1">
        <v>0</v>
      </c>
      <c r="I628" s="100">
        <f t="shared" si="329"/>
        <v>0</v>
      </c>
      <c r="J628" s="114">
        <f t="shared" si="330"/>
        <v>0</v>
      </c>
      <c r="K628" s="28" t="s">
        <v>1052</v>
      </c>
      <c r="L628" s="155"/>
      <c r="M628" s="155"/>
      <c r="N628" s="155"/>
      <c r="O628" s="155"/>
      <c r="P628" s="155"/>
      <c r="Q628" s="155"/>
      <c r="R628" s="155"/>
      <c r="S628" s="98"/>
      <c r="T628" s="89" t="str">
        <f t="shared" si="331"/>
        <v/>
      </c>
      <c r="U628" s="87" t="e">
        <f t="shared" si="331"/>
        <v>#N/A</v>
      </c>
      <c r="V628" s="87" t="str">
        <f t="shared" ca="1" si="331"/>
        <v>66-Victor-Valley_160822182956</v>
      </c>
      <c r="W628" s="87" t="str">
        <f t="shared" ca="1" si="331"/>
        <v>VVAERC aebg_consortiumexpenditures_160722 8_8_2016.xlsm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32"/>
        <v>66 Victor Valley</v>
      </c>
      <c r="B629" s="147" t="s">
        <v>31</v>
      </c>
      <c r="C629" s="148"/>
      <c r="D629" s="2">
        <v>0</v>
      </c>
      <c r="E629" s="2">
        <v>0</v>
      </c>
      <c r="F629" s="100">
        <f t="shared" si="328"/>
        <v>0</v>
      </c>
      <c r="G629" s="2">
        <v>0</v>
      </c>
      <c r="H629" s="2">
        <v>0</v>
      </c>
      <c r="I629" s="100">
        <f t="shared" si="329"/>
        <v>0</v>
      </c>
      <c r="J629" s="114">
        <f t="shared" si="330"/>
        <v>0</v>
      </c>
      <c r="K629" s="28" t="s">
        <v>1052</v>
      </c>
      <c r="L629" s="155"/>
      <c r="M629" s="155"/>
      <c r="N629" s="155"/>
      <c r="O629" s="155"/>
      <c r="P629" s="155"/>
      <c r="Q629" s="155"/>
      <c r="R629" s="155"/>
      <c r="S629" s="98"/>
      <c r="T629" s="89" t="str">
        <f t="shared" si="331"/>
        <v/>
      </c>
      <c r="U629" s="87" t="e">
        <f t="shared" si="331"/>
        <v>#N/A</v>
      </c>
      <c r="V629" s="87" t="str">
        <f t="shared" ca="1" si="331"/>
        <v>66-Victor-Valley_160822182956</v>
      </c>
      <c r="W629" s="87" t="str">
        <f t="shared" ca="1" si="331"/>
        <v>VVAERC aebg_consortiumexpenditures_160722 8_8_2016.xlsm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32"/>
        <v>66 Victor Valley</v>
      </c>
      <c r="B630" s="147" t="s">
        <v>32</v>
      </c>
      <c r="C630" s="148"/>
      <c r="D630" s="2">
        <v>0</v>
      </c>
      <c r="E630" s="2">
        <v>0</v>
      </c>
      <c r="F630" s="100">
        <f t="shared" si="328"/>
        <v>0</v>
      </c>
      <c r="G630" s="2">
        <v>0</v>
      </c>
      <c r="H630" s="2">
        <v>0</v>
      </c>
      <c r="I630" s="100">
        <f t="shared" si="329"/>
        <v>0</v>
      </c>
      <c r="J630" s="114">
        <f t="shared" si="330"/>
        <v>0</v>
      </c>
      <c r="K630" s="28" t="s">
        <v>1052</v>
      </c>
      <c r="L630" s="155"/>
      <c r="M630" s="155"/>
      <c r="N630" s="155"/>
      <c r="O630" s="155"/>
      <c r="P630" s="155"/>
      <c r="Q630" s="155"/>
      <c r="R630" s="155"/>
      <c r="S630" s="66"/>
      <c r="T630" s="89" t="str">
        <f t="shared" si="331"/>
        <v/>
      </c>
      <c r="U630" s="87" t="e">
        <f t="shared" si="331"/>
        <v>#N/A</v>
      </c>
      <c r="V630" s="87" t="str">
        <f t="shared" ca="1" si="331"/>
        <v>66-Victor-Valley_160822182956</v>
      </c>
      <c r="W630" s="87" t="str">
        <f t="shared" ca="1" si="331"/>
        <v>VVAERC aebg_consortiumexpenditures_160722 8_8_2016.xlsm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32"/>
        <v>66 Victor Valley</v>
      </c>
      <c r="B631" s="147" t="s">
        <v>33</v>
      </c>
      <c r="C631" s="148"/>
      <c r="D631" s="2">
        <v>0</v>
      </c>
      <c r="E631" s="2">
        <v>0</v>
      </c>
      <c r="F631" s="100">
        <f t="shared" si="328"/>
        <v>0</v>
      </c>
      <c r="G631" s="2">
        <v>0</v>
      </c>
      <c r="H631" s="2">
        <v>0</v>
      </c>
      <c r="I631" s="100">
        <f t="shared" si="329"/>
        <v>0</v>
      </c>
      <c r="J631" s="114">
        <f t="shared" si="330"/>
        <v>0</v>
      </c>
      <c r="K631" s="28" t="s">
        <v>1052</v>
      </c>
      <c r="L631" s="155"/>
      <c r="M631" s="155"/>
      <c r="N631" s="155"/>
      <c r="O631" s="155"/>
      <c r="P631" s="155"/>
      <c r="Q631" s="155"/>
      <c r="R631" s="155"/>
      <c r="S631" s="111" t="s">
        <v>37</v>
      </c>
      <c r="T631" s="89" t="str">
        <f t="shared" si="331"/>
        <v/>
      </c>
      <c r="U631" s="87" t="e">
        <f t="shared" si="331"/>
        <v>#N/A</v>
      </c>
      <c r="V631" s="87" t="str">
        <f t="shared" ca="1" si="331"/>
        <v>66-Victor-Valley_160822182956</v>
      </c>
      <c r="W631" s="87" t="str">
        <f t="shared" ca="1" si="331"/>
        <v>VVAERC aebg_consortiumexpenditures_160722 8_8_2016.xlsm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32"/>
        <v>66 Victor Valley</v>
      </c>
      <c r="B632" s="158" t="s">
        <v>1070</v>
      </c>
      <c r="C632" s="159"/>
      <c r="D632" s="3">
        <v>0</v>
      </c>
      <c r="E632" s="4">
        <v>0</v>
      </c>
      <c r="F632" s="101">
        <f t="shared" si="328"/>
        <v>0</v>
      </c>
      <c r="G632" s="3">
        <v>0</v>
      </c>
      <c r="H632" s="4">
        <v>0</v>
      </c>
      <c r="I632" s="101">
        <f t="shared" si="329"/>
        <v>0</v>
      </c>
      <c r="J632" s="115">
        <f t="shared" si="330"/>
        <v>0</v>
      </c>
      <c r="K632" s="28" t="s">
        <v>1052</v>
      </c>
      <c r="L632" s="155"/>
      <c r="M632" s="155"/>
      <c r="N632" s="155"/>
      <c r="O632" s="155"/>
      <c r="P632" s="155"/>
      <c r="Q632" s="155"/>
      <c r="R632" s="155"/>
      <c r="S632" s="112" t="s">
        <v>1066</v>
      </c>
      <c r="T632" s="89" t="str">
        <f t="shared" si="331"/>
        <v/>
      </c>
      <c r="U632" s="87" t="e">
        <f t="shared" si="331"/>
        <v>#N/A</v>
      </c>
      <c r="V632" s="87" t="str">
        <f t="shared" ca="1" si="331"/>
        <v>66-Victor-Valley_160822182956</v>
      </c>
      <c r="W632" s="87" t="str">
        <f t="shared" ca="1" si="331"/>
        <v>VVAERC aebg_consortiumexpenditures_160722 8_8_2016.xlsm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33">SUM(D625:D632)</f>
        <v>0</v>
      </c>
      <c r="E633" s="96">
        <f t="shared" si="333"/>
        <v>0</v>
      </c>
      <c r="F633" s="102">
        <f t="shared" si="333"/>
        <v>0</v>
      </c>
      <c r="G633" s="96">
        <f t="shared" si="333"/>
        <v>0</v>
      </c>
      <c r="H633" s="96">
        <f t="shared" si="333"/>
        <v>0</v>
      </c>
      <c r="I633" s="102">
        <f t="shared" si="333"/>
        <v>0</v>
      </c>
      <c r="J633" s="114">
        <f t="shared" si="330"/>
        <v>0</v>
      </c>
      <c r="K633" s="30"/>
      <c r="L633" s="162"/>
      <c r="M633" s="162"/>
      <c r="N633" s="162"/>
      <c r="O633" s="162"/>
      <c r="P633" s="162"/>
      <c r="Q633" s="162"/>
      <c r="R633" s="162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70" t="s">
        <v>56</v>
      </c>
      <c r="P636" s="170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71" t="s">
        <v>2</v>
      </c>
      <c r="P637" s="171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64" t="str">
        <f>IF(ISNA(Sheet1!B650),"Please select from the list of member agencies affiliated with the selected Consortium","")</f>
        <v/>
      </c>
      <c r="D638" s="164"/>
      <c r="E638" s="164"/>
      <c r="F638" s="164"/>
      <c r="G638" s="164"/>
      <c r="H638" s="31"/>
      <c r="I638" s="31"/>
      <c r="J638" s="31"/>
      <c r="K638" s="31"/>
      <c r="L638" s="13"/>
      <c r="M638" s="24"/>
      <c r="N638" s="24"/>
      <c r="O638" s="171" t="s">
        <v>12</v>
      </c>
      <c r="P638" s="171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69" t="s">
        <v>1052</v>
      </c>
      <c r="P639" s="169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49" t="s">
        <v>60</v>
      </c>
      <c r="E641" s="150"/>
      <c r="F641" s="150"/>
      <c r="G641" s="150"/>
      <c r="H641" s="150"/>
      <c r="I641" s="150"/>
      <c r="J641" s="151"/>
      <c r="K641" s="27"/>
      <c r="L641" s="139" t="s">
        <v>67</v>
      </c>
      <c r="M641" s="140"/>
      <c r="N641" s="140"/>
      <c r="O641" s="140"/>
      <c r="P641" s="140"/>
      <c r="Q641" s="140"/>
      <c r="R641" s="140"/>
      <c r="S641" s="141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52" t="s">
        <v>1053</v>
      </c>
      <c r="E642" s="152"/>
      <c r="F642" s="152"/>
      <c r="G642" s="152" t="s">
        <v>1054</v>
      </c>
      <c r="H642" s="152"/>
      <c r="I642" s="152"/>
      <c r="J642" s="153" t="s">
        <v>1055</v>
      </c>
      <c r="K642" s="28"/>
      <c r="L642" s="142"/>
      <c r="M642" s="143"/>
      <c r="N642" s="143"/>
      <c r="O642" s="143"/>
      <c r="P642" s="143"/>
      <c r="Q642" s="143"/>
      <c r="R642" s="143"/>
      <c r="S642" s="144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5" t="s">
        <v>2</v>
      </c>
      <c r="C643" s="146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54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34">$B$4</f>
        <v>66 Victor Valley</v>
      </c>
      <c r="B644" s="156" t="s">
        <v>1</v>
      </c>
      <c r="C644" s="157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35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66-Victor-Valley_160822182956</v>
      </c>
      <c r="W644" s="87" t="str">
        <f ca="1">Sheet1!$B$10</f>
        <v>VVAERC aebg_consortiumexpenditures_160722 8_8_2016.xlsm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34"/>
        <v>66 Victor Valley</v>
      </c>
      <c r="B645" s="147" t="s">
        <v>5</v>
      </c>
      <c r="C645" s="148"/>
      <c r="D645" s="2">
        <v>0</v>
      </c>
      <c r="E645" s="2">
        <v>0</v>
      </c>
      <c r="F645" s="100">
        <f t="shared" ref="F645:F650" si="336">SUM(D645:E645)</f>
        <v>0</v>
      </c>
      <c r="G645" s="2">
        <v>0</v>
      </c>
      <c r="H645" s="2">
        <v>0</v>
      </c>
      <c r="I645" s="100">
        <f t="shared" ref="I645:I650" si="337">SUM(G645:H645)</f>
        <v>0</v>
      </c>
      <c r="J645" s="114">
        <f t="shared" ref="J645:J650" si="338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35"/>
        <v>0</v>
      </c>
      <c r="T645" s="89" t="str">
        <f t="shared" ref="T645:U650" si="339">T644</f>
        <v/>
      </c>
      <c r="U645" s="87" t="e">
        <f t="shared" si="339"/>
        <v>#N/A</v>
      </c>
      <c r="V645" s="87" t="str">
        <f ca="1">Sheet1!$B$8</f>
        <v>66-Victor-Valley_160822182956</v>
      </c>
      <c r="W645" s="87" t="str">
        <f ca="1">Sheet1!$B$10</f>
        <v>VVAERC aebg_consortiumexpenditures_160722 8_8_2016.xlsm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34"/>
        <v>66 Victor Valley</v>
      </c>
      <c r="B646" s="147" t="s">
        <v>6</v>
      </c>
      <c r="C646" s="148"/>
      <c r="D646" s="2">
        <v>0</v>
      </c>
      <c r="E646" s="2">
        <v>0</v>
      </c>
      <c r="F646" s="100">
        <f t="shared" si="336"/>
        <v>0</v>
      </c>
      <c r="G646" s="2">
        <v>0</v>
      </c>
      <c r="H646" s="2">
        <v>0</v>
      </c>
      <c r="I646" s="100">
        <f t="shared" si="337"/>
        <v>0</v>
      </c>
      <c r="J646" s="114">
        <f t="shared" si="338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35"/>
        <v>0</v>
      </c>
      <c r="T646" s="89" t="str">
        <f t="shared" si="339"/>
        <v/>
      </c>
      <c r="U646" s="87" t="e">
        <f t="shared" si="339"/>
        <v>#N/A</v>
      </c>
      <c r="V646" s="87" t="str">
        <f ca="1">Sheet1!$B$8</f>
        <v>66-Victor-Valley_160822182956</v>
      </c>
      <c r="W646" s="87" t="str">
        <f ca="1">Sheet1!$B$10</f>
        <v>VVAERC aebg_consortiumexpenditures_160722 8_8_2016.xlsm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34"/>
        <v>66 Victor Valley</v>
      </c>
      <c r="B647" s="147" t="s">
        <v>7</v>
      </c>
      <c r="C647" s="148"/>
      <c r="D647" s="2">
        <v>0</v>
      </c>
      <c r="E647" s="2">
        <v>0</v>
      </c>
      <c r="F647" s="100">
        <f t="shared" si="336"/>
        <v>0</v>
      </c>
      <c r="G647" s="2">
        <v>0</v>
      </c>
      <c r="H647" s="2">
        <v>0</v>
      </c>
      <c r="I647" s="100">
        <f t="shared" si="337"/>
        <v>0</v>
      </c>
      <c r="J647" s="114">
        <f t="shared" si="338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35"/>
        <v>0</v>
      </c>
      <c r="T647" s="89" t="str">
        <f t="shared" si="339"/>
        <v/>
      </c>
      <c r="U647" s="87" t="e">
        <f t="shared" si="339"/>
        <v>#N/A</v>
      </c>
      <c r="V647" s="87" t="str">
        <f ca="1">Sheet1!$B$8</f>
        <v>66-Victor-Valley_160822182956</v>
      </c>
      <c r="W647" s="87" t="str">
        <f ca="1">Sheet1!$B$10</f>
        <v>VVAERC aebg_consortiumexpenditures_160722 8_8_2016.xlsm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34"/>
        <v>66 Victor Valley</v>
      </c>
      <c r="B648" s="147" t="s">
        <v>8</v>
      </c>
      <c r="C648" s="148"/>
      <c r="D648" s="2">
        <v>0</v>
      </c>
      <c r="E648" s="2">
        <v>0</v>
      </c>
      <c r="F648" s="100">
        <f t="shared" si="336"/>
        <v>0</v>
      </c>
      <c r="G648" s="2">
        <v>0</v>
      </c>
      <c r="H648" s="2">
        <v>0</v>
      </c>
      <c r="I648" s="100">
        <f t="shared" si="337"/>
        <v>0</v>
      </c>
      <c r="J648" s="114">
        <f t="shared" si="338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35"/>
        <v>0</v>
      </c>
      <c r="T648" s="89" t="str">
        <f t="shared" si="339"/>
        <v/>
      </c>
      <c r="U648" s="87" t="e">
        <f t="shared" si="339"/>
        <v>#N/A</v>
      </c>
      <c r="V648" s="87" t="str">
        <f ca="1">Sheet1!$B$8</f>
        <v>66-Victor-Valley_160822182956</v>
      </c>
      <c r="W648" s="87" t="str">
        <f ca="1">Sheet1!$B$10</f>
        <v>VVAERC aebg_consortiumexpenditures_160722 8_8_2016.xlsm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34"/>
        <v>66 Victor Valley</v>
      </c>
      <c r="B649" s="147" t="s">
        <v>9</v>
      </c>
      <c r="C649" s="148"/>
      <c r="D649" s="2">
        <v>0</v>
      </c>
      <c r="E649" s="2">
        <v>0</v>
      </c>
      <c r="F649" s="100">
        <f t="shared" si="336"/>
        <v>0</v>
      </c>
      <c r="G649" s="2">
        <v>0</v>
      </c>
      <c r="H649" s="2">
        <v>0</v>
      </c>
      <c r="I649" s="100">
        <f t="shared" si="337"/>
        <v>0</v>
      </c>
      <c r="J649" s="114">
        <f t="shared" si="338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35"/>
        <v>0</v>
      </c>
      <c r="T649" s="89" t="str">
        <f t="shared" si="339"/>
        <v/>
      </c>
      <c r="U649" s="87" t="e">
        <f t="shared" si="339"/>
        <v>#N/A</v>
      </c>
      <c r="V649" s="87" t="str">
        <f ca="1">Sheet1!$B$8</f>
        <v>66-Victor-Valley_160822182956</v>
      </c>
      <c r="W649" s="87" t="str">
        <f ca="1">Sheet1!$B$10</f>
        <v>VVAERC aebg_consortiumexpenditures_160722 8_8_2016.xlsm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34"/>
        <v>66 Victor Valley</v>
      </c>
      <c r="B650" s="158" t="s">
        <v>10</v>
      </c>
      <c r="C650" s="159"/>
      <c r="D650" s="3">
        <v>0</v>
      </c>
      <c r="E650" s="4">
        <v>0</v>
      </c>
      <c r="F650" s="101">
        <f t="shared" si="336"/>
        <v>0</v>
      </c>
      <c r="G650" s="3">
        <v>0</v>
      </c>
      <c r="H650" s="4">
        <v>0</v>
      </c>
      <c r="I650" s="101">
        <f t="shared" si="337"/>
        <v>0</v>
      </c>
      <c r="J650" s="115">
        <f t="shared" si="338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35"/>
        <v>0</v>
      </c>
      <c r="T650" s="89" t="str">
        <f t="shared" si="339"/>
        <v/>
      </c>
      <c r="U650" s="87" t="e">
        <f t="shared" si="339"/>
        <v>#N/A</v>
      </c>
      <c r="V650" s="87" t="str">
        <f ca="1">Sheet1!$B$8</f>
        <v>66-Victor-Valley_160822182956</v>
      </c>
      <c r="W650" s="87" t="str">
        <f ca="1">Sheet1!$B$10</f>
        <v>VVAERC aebg_consortiumexpenditures_160722 8_8_2016.xlsm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60" t="s">
        <v>11</v>
      </c>
      <c r="C651" s="161"/>
      <c r="D651" s="96">
        <f t="shared" ref="D651:E651" si="340">SUM(D644:D650)</f>
        <v>0</v>
      </c>
      <c r="E651" s="96">
        <f t="shared" si="340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1">SUM(L644:L650)</f>
        <v>0</v>
      </c>
      <c r="M651" s="96">
        <f t="shared" si="341"/>
        <v>0</v>
      </c>
      <c r="N651" s="96">
        <f t="shared" si="341"/>
        <v>0</v>
      </c>
      <c r="O651" s="96">
        <f t="shared" si="341"/>
        <v>0</v>
      </c>
      <c r="P651" s="96">
        <f t="shared" si="341"/>
        <v>0</v>
      </c>
      <c r="Q651" s="96">
        <f t="shared" si="341"/>
        <v>0</v>
      </c>
      <c r="R651" s="96">
        <f t="shared" si="341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5" t="s">
        <v>12</v>
      </c>
      <c r="C653" s="146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66 Victor Valley</v>
      </c>
      <c r="B654" s="156" t="s">
        <v>21</v>
      </c>
      <c r="C654" s="157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66-Victor-Valley_160822182956</v>
      </c>
      <c r="W654" s="87" t="str">
        <f ca="1">W650</f>
        <v>VVAERC aebg_consortiumexpenditures_160722 8_8_2016.xlsm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66 Victor Valley</v>
      </c>
      <c r="B655" s="147" t="s">
        <v>22</v>
      </c>
      <c r="C655" s="148"/>
      <c r="D655" s="2">
        <v>0</v>
      </c>
      <c r="E655" s="2">
        <v>0</v>
      </c>
      <c r="F655" s="99">
        <f t="shared" ref="F655:F658" si="342">SUM(D655:E655)</f>
        <v>0</v>
      </c>
      <c r="G655" s="2">
        <v>0</v>
      </c>
      <c r="H655" s="2">
        <v>0</v>
      </c>
      <c r="I655" s="100">
        <f t="shared" ref="I655:I658" si="343">SUM(G655:H655)</f>
        <v>0</v>
      </c>
      <c r="J655" s="114">
        <f t="shared" ref="J655:J659" si="344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45">T654</f>
        <v/>
      </c>
      <c r="U655" s="87" t="e">
        <f t="shared" si="345"/>
        <v>#N/A</v>
      </c>
      <c r="V655" s="87" t="str">
        <f t="shared" ca="1" si="345"/>
        <v>66-Victor-Valley_160822182956</v>
      </c>
      <c r="W655" s="87" t="str">
        <f t="shared" ca="1" si="345"/>
        <v>VVAERC aebg_consortiumexpenditures_160722 8_8_2016.xlsm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66 Victor Valley</v>
      </c>
      <c r="B656" s="147" t="s">
        <v>23</v>
      </c>
      <c r="C656" s="148"/>
      <c r="D656" s="2">
        <v>0</v>
      </c>
      <c r="E656" s="2">
        <v>0</v>
      </c>
      <c r="F656" s="99">
        <f t="shared" si="342"/>
        <v>0</v>
      </c>
      <c r="G656" s="2">
        <v>0</v>
      </c>
      <c r="H656" s="2">
        <v>0</v>
      </c>
      <c r="I656" s="100">
        <f t="shared" si="343"/>
        <v>0</v>
      </c>
      <c r="J656" s="114">
        <f t="shared" si="344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45"/>
        <v/>
      </c>
      <c r="U656" s="87" t="e">
        <f t="shared" si="345"/>
        <v>#N/A</v>
      </c>
      <c r="V656" s="87" t="str">
        <f t="shared" ca="1" si="345"/>
        <v>66-Victor-Valley_160822182956</v>
      </c>
      <c r="W656" s="87" t="str">
        <f t="shared" ca="1" si="345"/>
        <v>VVAERC aebg_consortiumexpenditures_160722 8_8_2016.xlsm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66 Victor Valley</v>
      </c>
      <c r="B657" s="147" t="s">
        <v>24</v>
      </c>
      <c r="C657" s="148"/>
      <c r="D657" s="2">
        <v>0</v>
      </c>
      <c r="E657" s="2">
        <v>0</v>
      </c>
      <c r="F657" s="99">
        <f t="shared" si="342"/>
        <v>0</v>
      </c>
      <c r="G657" s="2">
        <v>0</v>
      </c>
      <c r="H657" s="2">
        <v>0</v>
      </c>
      <c r="I657" s="100">
        <f t="shared" si="343"/>
        <v>0</v>
      </c>
      <c r="J657" s="114">
        <f t="shared" si="344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45"/>
        <v/>
      </c>
      <c r="U657" s="87" t="e">
        <f t="shared" si="345"/>
        <v>#N/A</v>
      </c>
      <c r="V657" s="87" t="str">
        <f t="shared" ca="1" si="345"/>
        <v>66-Victor-Valley_160822182956</v>
      </c>
      <c r="W657" s="87" t="str">
        <f t="shared" ca="1" si="345"/>
        <v>VVAERC aebg_consortiumexpenditures_160722 8_8_2016.xlsm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66 Victor Valley</v>
      </c>
      <c r="B658" s="147" t="s">
        <v>25</v>
      </c>
      <c r="C658" s="148"/>
      <c r="D658" s="3">
        <v>0</v>
      </c>
      <c r="E658" s="4">
        <v>0</v>
      </c>
      <c r="F658" s="101">
        <f t="shared" si="342"/>
        <v>0</v>
      </c>
      <c r="G658" s="3">
        <v>0</v>
      </c>
      <c r="H658" s="4">
        <v>0</v>
      </c>
      <c r="I658" s="101">
        <f t="shared" si="343"/>
        <v>0</v>
      </c>
      <c r="J658" s="115">
        <f t="shared" si="344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45"/>
        <v/>
      </c>
      <c r="U658" s="87" t="e">
        <f t="shared" si="345"/>
        <v>#N/A</v>
      </c>
      <c r="V658" s="87" t="str">
        <f t="shared" ca="1" si="345"/>
        <v>66-Victor-Valley_160822182956</v>
      </c>
      <c r="W658" s="87" t="str">
        <f t="shared" ca="1" si="345"/>
        <v>VVAERC aebg_consortiumexpenditures_160722 8_8_2016.xlsm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66" t="s">
        <v>11</v>
      </c>
      <c r="C659" s="167"/>
      <c r="D659" s="96">
        <f t="shared" ref="D659:E659" si="346">SUM(D654:D658)</f>
        <v>0</v>
      </c>
      <c r="E659" s="96">
        <f t="shared" si="346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44"/>
        <v>0</v>
      </c>
      <c r="K659" s="29"/>
      <c r="L659" s="96">
        <f t="shared" ref="L659:R659" si="347">SUM(L654:L658)</f>
        <v>0</v>
      </c>
      <c r="M659" s="96">
        <f t="shared" si="347"/>
        <v>0</v>
      </c>
      <c r="N659" s="96">
        <f t="shared" si="347"/>
        <v>0</v>
      </c>
      <c r="O659" s="96">
        <f t="shared" si="347"/>
        <v>0</v>
      </c>
      <c r="P659" s="96">
        <f t="shared" si="347"/>
        <v>0</v>
      </c>
      <c r="Q659" s="96">
        <f t="shared" si="347"/>
        <v>0</v>
      </c>
      <c r="R659" s="96">
        <f t="shared" si="347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5" t="s">
        <v>26</v>
      </c>
      <c r="C661" s="146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68"/>
      <c r="M661" s="168"/>
      <c r="N661" s="168"/>
      <c r="O661" s="168"/>
      <c r="P661" s="168"/>
      <c r="Q661" s="168"/>
      <c r="R661" s="168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66 Victor Valley</v>
      </c>
      <c r="B662" s="156" t="s">
        <v>27</v>
      </c>
      <c r="C662" s="157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55"/>
      <c r="M662" s="155"/>
      <c r="N662" s="155"/>
      <c r="O662" s="155"/>
      <c r="P662" s="155"/>
      <c r="Q662" s="155"/>
      <c r="R662" s="155"/>
      <c r="S662" s="98"/>
      <c r="T662" s="89" t="str">
        <f>T658</f>
        <v/>
      </c>
      <c r="U662" s="87" t="e">
        <f>U658</f>
        <v>#N/A</v>
      </c>
      <c r="V662" s="87" t="str">
        <f ca="1">V658</f>
        <v>66-Victor-Valley_160822182956</v>
      </c>
      <c r="W662" s="87" t="str">
        <f ca="1">W658</f>
        <v>VVAERC aebg_consortiumexpenditures_160722 8_8_2016.xlsm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66 Victor Valley</v>
      </c>
      <c r="B663" s="147" t="s">
        <v>28</v>
      </c>
      <c r="C663" s="148"/>
      <c r="D663" s="2">
        <v>0</v>
      </c>
      <c r="E663" s="2">
        <v>0</v>
      </c>
      <c r="F663" s="100">
        <f t="shared" ref="F663:F669" si="348">SUM(D663:E663)</f>
        <v>0</v>
      </c>
      <c r="G663" s="2">
        <v>0</v>
      </c>
      <c r="H663" s="2">
        <v>0</v>
      </c>
      <c r="I663" s="100">
        <f t="shared" ref="I663:I669" si="349">SUM(G663:H663)</f>
        <v>0</v>
      </c>
      <c r="J663" s="114">
        <f t="shared" ref="J663:J670" si="350">IF(F663-I663=0,0,IF(F663-I663&gt;0,TEXT(ABS(F663-I663),"$#,###")&amp;" ▼",TEXT(ABS(F663-I663),"$#,###")&amp;" ▲"))</f>
        <v>0</v>
      </c>
      <c r="K663" s="28" t="s">
        <v>1052</v>
      </c>
      <c r="L663" s="155"/>
      <c r="M663" s="155"/>
      <c r="N663" s="155"/>
      <c r="O663" s="155"/>
      <c r="P663" s="155"/>
      <c r="Q663" s="155"/>
      <c r="R663" s="155"/>
      <c r="S663" s="98"/>
      <c r="T663" s="89" t="str">
        <f t="shared" ref="T663:W669" si="351">T662</f>
        <v/>
      </c>
      <c r="U663" s="87" t="e">
        <f t="shared" si="351"/>
        <v>#N/A</v>
      </c>
      <c r="V663" s="87" t="str">
        <f t="shared" ca="1" si="351"/>
        <v>66-Victor-Valley_160822182956</v>
      </c>
      <c r="W663" s="87" t="str">
        <f t="shared" ca="1" si="351"/>
        <v>VVAERC aebg_consortiumexpenditures_160722 8_8_2016.xlsm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52">A663</f>
        <v>66 Victor Valley</v>
      </c>
      <c r="B664" s="147" t="s">
        <v>29</v>
      </c>
      <c r="C664" s="148"/>
      <c r="D664" s="2">
        <v>0</v>
      </c>
      <c r="E664" s="2">
        <v>0</v>
      </c>
      <c r="F664" s="100">
        <f t="shared" si="348"/>
        <v>0</v>
      </c>
      <c r="G664" s="2">
        <v>0</v>
      </c>
      <c r="H664" s="2">
        <v>0</v>
      </c>
      <c r="I664" s="100">
        <f t="shared" si="349"/>
        <v>0</v>
      </c>
      <c r="J664" s="114">
        <f t="shared" si="350"/>
        <v>0</v>
      </c>
      <c r="K664" s="28" t="s">
        <v>1052</v>
      </c>
      <c r="L664" s="155"/>
      <c r="M664" s="155"/>
      <c r="N664" s="155"/>
      <c r="O664" s="155"/>
      <c r="P664" s="155"/>
      <c r="Q664" s="155"/>
      <c r="R664" s="155"/>
      <c r="S664" s="98"/>
      <c r="T664" s="89" t="str">
        <f t="shared" si="351"/>
        <v/>
      </c>
      <c r="U664" s="87" t="e">
        <f t="shared" si="351"/>
        <v>#N/A</v>
      </c>
      <c r="V664" s="87" t="str">
        <f t="shared" ca="1" si="351"/>
        <v>66-Victor-Valley_160822182956</v>
      </c>
      <c r="W664" s="87" t="str">
        <f t="shared" ca="1" si="351"/>
        <v>VVAERC aebg_consortiumexpenditures_160722 8_8_2016.xlsm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52"/>
        <v>66 Victor Valley</v>
      </c>
      <c r="B665" s="147" t="s">
        <v>30</v>
      </c>
      <c r="C665" s="148"/>
      <c r="D665" s="1">
        <v>0</v>
      </c>
      <c r="E665" s="1">
        <v>0</v>
      </c>
      <c r="F665" s="100">
        <f t="shared" si="348"/>
        <v>0</v>
      </c>
      <c r="G665" s="1">
        <v>0</v>
      </c>
      <c r="H665" s="1">
        <v>0</v>
      </c>
      <c r="I665" s="100">
        <f t="shared" si="349"/>
        <v>0</v>
      </c>
      <c r="J665" s="114">
        <f t="shared" si="350"/>
        <v>0</v>
      </c>
      <c r="K665" s="28" t="s">
        <v>1052</v>
      </c>
      <c r="L665" s="155"/>
      <c r="M665" s="155"/>
      <c r="N665" s="155"/>
      <c r="O665" s="155"/>
      <c r="P665" s="155"/>
      <c r="Q665" s="155"/>
      <c r="R665" s="155"/>
      <c r="S665" s="98"/>
      <c r="T665" s="89" t="str">
        <f t="shared" si="351"/>
        <v/>
      </c>
      <c r="U665" s="87" t="e">
        <f t="shared" si="351"/>
        <v>#N/A</v>
      </c>
      <c r="V665" s="87" t="str">
        <f t="shared" ca="1" si="351"/>
        <v>66-Victor-Valley_160822182956</v>
      </c>
      <c r="W665" s="87" t="str">
        <f t="shared" ca="1" si="351"/>
        <v>VVAERC aebg_consortiumexpenditures_160722 8_8_2016.xlsm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52"/>
        <v>66 Victor Valley</v>
      </c>
      <c r="B666" s="147" t="s">
        <v>31</v>
      </c>
      <c r="C666" s="148"/>
      <c r="D666" s="2">
        <v>0</v>
      </c>
      <c r="E666" s="2">
        <v>0</v>
      </c>
      <c r="F666" s="100">
        <f t="shared" si="348"/>
        <v>0</v>
      </c>
      <c r="G666" s="2">
        <v>0</v>
      </c>
      <c r="H666" s="2">
        <v>0</v>
      </c>
      <c r="I666" s="100">
        <f t="shared" si="349"/>
        <v>0</v>
      </c>
      <c r="J666" s="114">
        <f t="shared" si="350"/>
        <v>0</v>
      </c>
      <c r="K666" s="28" t="s">
        <v>1052</v>
      </c>
      <c r="L666" s="155"/>
      <c r="M666" s="155"/>
      <c r="N666" s="155"/>
      <c r="O666" s="155"/>
      <c r="P666" s="155"/>
      <c r="Q666" s="155"/>
      <c r="R666" s="155"/>
      <c r="S666" s="98"/>
      <c r="T666" s="89" t="str">
        <f t="shared" si="351"/>
        <v/>
      </c>
      <c r="U666" s="87" t="e">
        <f t="shared" si="351"/>
        <v>#N/A</v>
      </c>
      <c r="V666" s="87" t="str">
        <f t="shared" ca="1" si="351"/>
        <v>66-Victor-Valley_160822182956</v>
      </c>
      <c r="W666" s="87" t="str">
        <f t="shared" ca="1" si="351"/>
        <v>VVAERC aebg_consortiumexpenditures_160722 8_8_2016.xlsm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52"/>
        <v>66 Victor Valley</v>
      </c>
      <c r="B667" s="147" t="s">
        <v>32</v>
      </c>
      <c r="C667" s="148"/>
      <c r="D667" s="2">
        <v>0</v>
      </c>
      <c r="E667" s="2">
        <v>0</v>
      </c>
      <c r="F667" s="100">
        <f t="shared" si="348"/>
        <v>0</v>
      </c>
      <c r="G667" s="2">
        <v>0</v>
      </c>
      <c r="H667" s="2">
        <v>0</v>
      </c>
      <c r="I667" s="100">
        <f t="shared" si="349"/>
        <v>0</v>
      </c>
      <c r="J667" s="114">
        <f t="shared" si="350"/>
        <v>0</v>
      </c>
      <c r="K667" s="28" t="s">
        <v>1052</v>
      </c>
      <c r="L667" s="155"/>
      <c r="M667" s="155"/>
      <c r="N667" s="155"/>
      <c r="O667" s="155"/>
      <c r="P667" s="155"/>
      <c r="Q667" s="155"/>
      <c r="R667" s="155"/>
      <c r="S667" s="66"/>
      <c r="T667" s="89" t="str">
        <f t="shared" si="351"/>
        <v/>
      </c>
      <c r="U667" s="87" t="e">
        <f t="shared" si="351"/>
        <v>#N/A</v>
      </c>
      <c r="V667" s="87" t="str">
        <f t="shared" ca="1" si="351"/>
        <v>66-Victor-Valley_160822182956</v>
      </c>
      <c r="W667" s="87" t="str">
        <f t="shared" ca="1" si="351"/>
        <v>VVAERC aebg_consortiumexpenditures_160722 8_8_2016.xlsm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52"/>
        <v>66 Victor Valley</v>
      </c>
      <c r="B668" s="147" t="s">
        <v>33</v>
      </c>
      <c r="C668" s="148"/>
      <c r="D668" s="2">
        <v>0</v>
      </c>
      <c r="E668" s="2">
        <v>0</v>
      </c>
      <c r="F668" s="100">
        <f t="shared" si="348"/>
        <v>0</v>
      </c>
      <c r="G668" s="2">
        <v>0</v>
      </c>
      <c r="H668" s="2">
        <v>0</v>
      </c>
      <c r="I668" s="100">
        <f t="shared" si="349"/>
        <v>0</v>
      </c>
      <c r="J668" s="114">
        <f t="shared" si="350"/>
        <v>0</v>
      </c>
      <c r="K668" s="28" t="s">
        <v>1052</v>
      </c>
      <c r="L668" s="155"/>
      <c r="M668" s="155"/>
      <c r="N668" s="155"/>
      <c r="O668" s="155"/>
      <c r="P668" s="155"/>
      <c r="Q668" s="155"/>
      <c r="R668" s="155"/>
      <c r="S668" s="111" t="s">
        <v>37</v>
      </c>
      <c r="T668" s="89" t="str">
        <f t="shared" si="351"/>
        <v/>
      </c>
      <c r="U668" s="87" t="e">
        <f t="shared" si="351"/>
        <v>#N/A</v>
      </c>
      <c r="V668" s="87" t="str">
        <f t="shared" ca="1" si="351"/>
        <v>66-Victor-Valley_160822182956</v>
      </c>
      <c r="W668" s="87" t="str">
        <f t="shared" ca="1" si="351"/>
        <v>VVAERC aebg_consortiumexpenditures_160722 8_8_2016.xlsm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52"/>
        <v>66 Victor Valley</v>
      </c>
      <c r="B669" s="158" t="s">
        <v>1070</v>
      </c>
      <c r="C669" s="159"/>
      <c r="D669" s="3">
        <v>0</v>
      </c>
      <c r="E669" s="4">
        <v>0</v>
      </c>
      <c r="F669" s="101">
        <f t="shared" si="348"/>
        <v>0</v>
      </c>
      <c r="G669" s="3">
        <v>0</v>
      </c>
      <c r="H669" s="4">
        <v>0</v>
      </c>
      <c r="I669" s="101">
        <f t="shared" si="349"/>
        <v>0</v>
      </c>
      <c r="J669" s="115">
        <f t="shared" si="350"/>
        <v>0</v>
      </c>
      <c r="K669" s="28" t="s">
        <v>1052</v>
      </c>
      <c r="L669" s="155"/>
      <c r="M669" s="155"/>
      <c r="N669" s="155"/>
      <c r="O669" s="155"/>
      <c r="P669" s="155"/>
      <c r="Q669" s="155"/>
      <c r="R669" s="155"/>
      <c r="S669" s="112" t="s">
        <v>1066</v>
      </c>
      <c r="T669" s="89" t="str">
        <f t="shared" si="351"/>
        <v/>
      </c>
      <c r="U669" s="87" t="e">
        <f t="shared" si="351"/>
        <v>#N/A</v>
      </c>
      <c r="V669" s="87" t="str">
        <f t="shared" ca="1" si="351"/>
        <v>66-Victor-Valley_160822182956</v>
      </c>
      <c r="W669" s="87" t="str">
        <f t="shared" ca="1" si="351"/>
        <v>VVAERC aebg_consortiumexpenditures_160722 8_8_2016.xlsm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53">SUM(D662:D669)</f>
        <v>0</v>
      </c>
      <c r="E670" s="96">
        <f t="shared" si="353"/>
        <v>0</v>
      </c>
      <c r="F670" s="102">
        <f t="shared" si="353"/>
        <v>0</v>
      </c>
      <c r="G670" s="96">
        <f t="shared" si="353"/>
        <v>0</v>
      </c>
      <c r="H670" s="96">
        <f t="shared" si="353"/>
        <v>0</v>
      </c>
      <c r="I670" s="102">
        <f t="shared" si="353"/>
        <v>0</v>
      </c>
      <c r="J670" s="114">
        <f t="shared" si="350"/>
        <v>0</v>
      </c>
      <c r="K670" s="30"/>
      <c r="L670" s="162"/>
      <c r="M670" s="162"/>
      <c r="N670" s="162"/>
      <c r="O670" s="162"/>
      <c r="P670" s="162"/>
      <c r="Q670" s="162"/>
      <c r="R670" s="162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70" t="s">
        <v>56</v>
      </c>
      <c r="P673" s="170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71" t="s">
        <v>2</v>
      </c>
      <c r="P674" s="171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64" t="str">
        <f>IF(ISNA(Sheet1!B688),"Please select from the list of member agencies affiliated with the selected Consortium","")</f>
        <v/>
      </c>
      <c r="D675" s="164"/>
      <c r="E675" s="164"/>
      <c r="F675" s="164"/>
      <c r="G675" s="164"/>
      <c r="H675" s="31"/>
      <c r="I675" s="31"/>
      <c r="J675" s="31"/>
      <c r="K675" s="31"/>
      <c r="L675" s="13"/>
      <c r="M675" s="24"/>
      <c r="N675" s="24"/>
      <c r="O675" s="171" t="s">
        <v>12</v>
      </c>
      <c r="P675" s="171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69" t="s">
        <v>1052</v>
      </c>
      <c r="P676" s="169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49" t="s">
        <v>60</v>
      </c>
      <c r="E678" s="150"/>
      <c r="F678" s="150"/>
      <c r="G678" s="150"/>
      <c r="H678" s="150"/>
      <c r="I678" s="150"/>
      <c r="J678" s="151"/>
      <c r="K678" s="27"/>
      <c r="L678" s="139" t="s">
        <v>67</v>
      </c>
      <c r="M678" s="140"/>
      <c r="N678" s="140"/>
      <c r="O678" s="140"/>
      <c r="P678" s="140"/>
      <c r="Q678" s="140"/>
      <c r="R678" s="140"/>
      <c r="S678" s="141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52" t="s">
        <v>1053</v>
      </c>
      <c r="E679" s="152"/>
      <c r="F679" s="152"/>
      <c r="G679" s="152" t="s">
        <v>1054</v>
      </c>
      <c r="H679" s="152"/>
      <c r="I679" s="152"/>
      <c r="J679" s="153" t="s">
        <v>1055</v>
      </c>
      <c r="K679" s="28"/>
      <c r="L679" s="142"/>
      <c r="M679" s="143"/>
      <c r="N679" s="143"/>
      <c r="O679" s="143"/>
      <c r="P679" s="143"/>
      <c r="Q679" s="143"/>
      <c r="R679" s="143"/>
      <c r="S679" s="144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5" t="s">
        <v>2</v>
      </c>
      <c r="C680" s="146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54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54">$B$4</f>
        <v>66 Victor Valley</v>
      </c>
      <c r="B681" s="156" t="s">
        <v>1</v>
      </c>
      <c r="C681" s="157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55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66-Victor-Valley_160822182956</v>
      </c>
      <c r="W681" s="87" t="str">
        <f ca="1">Sheet1!$B$10</f>
        <v>VVAERC aebg_consortiumexpenditures_160722 8_8_2016.xlsm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54"/>
        <v>66 Victor Valley</v>
      </c>
      <c r="B682" s="147" t="s">
        <v>5</v>
      </c>
      <c r="C682" s="148"/>
      <c r="D682" s="2">
        <v>0</v>
      </c>
      <c r="E682" s="2">
        <v>0</v>
      </c>
      <c r="F682" s="100">
        <f t="shared" ref="F682:F687" si="356">SUM(D682:E682)</f>
        <v>0</v>
      </c>
      <c r="G682" s="2">
        <v>0</v>
      </c>
      <c r="H682" s="2">
        <v>0</v>
      </c>
      <c r="I682" s="100">
        <f t="shared" ref="I682:I687" si="357">SUM(G682:H682)</f>
        <v>0</v>
      </c>
      <c r="J682" s="114">
        <f t="shared" ref="J682:J687" si="358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55"/>
        <v>0</v>
      </c>
      <c r="T682" s="89" t="str">
        <f t="shared" ref="T682:U687" si="359">T681</f>
        <v/>
      </c>
      <c r="U682" s="87" t="e">
        <f t="shared" si="359"/>
        <v>#N/A</v>
      </c>
      <c r="V682" s="87" t="str">
        <f ca="1">Sheet1!$B$8</f>
        <v>66-Victor-Valley_160822182956</v>
      </c>
      <c r="W682" s="87" t="str">
        <f ca="1">Sheet1!$B$10</f>
        <v>VVAERC aebg_consortiumexpenditures_160722 8_8_2016.xlsm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54"/>
        <v>66 Victor Valley</v>
      </c>
      <c r="B683" s="147" t="s">
        <v>6</v>
      </c>
      <c r="C683" s="148"/>
      <c r="D683" s="2">
        <v>0</v>
      </c>
      <c r="E683" s="2">
        <v>0</v>
      </c>
      <c r="F683" s="100">
        <f t="shared" si="356"/>
        <v>0</v>
      </c>
      <c r="G683" s="2">
        <v>0</v>
      </c>
      <c r="H683" s="2">
        <v>0</v>
      </c>
      <c r="I683" s="100">
        <f t="shared" si="357"/>
        <v>0</v>
      </c>
      <c r="J683" s="114">
        <f t="shared" si="358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55"/>
        <v>0</v>
      </c>
      <c r="T683" s="89" t="str">
        <f t="shared" si="359"/>
        <v/>
      </c>
      <c r="U683" s="87" t="e">
        <f t="shared" si="359"/>
        <v>#N/A</v>
      </c>
      <c r="V683" s="87" t="str">
        <f ca="1">Sheet1!$B$8</f>
        <v>66-Victor-Valley_160822182956</v>
      </c>
      <c r="W683" s="87" t="str">
        <f ca="1">Sheet1!$B$10</f>
        <v>VVAERC aebg_consortiumexpenditures_160722 8_8_2016.xlsm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54"/>
        <v>66 Victor Valley</v>
      </c>
      <c r="B684" s="147" t="s">
        <v>7</v>
      </c>
      <c r="C684" s="148"/>
      <c r="D684" s="2">
        <v>0</v>
      </c>
      <c r="E684" s="2">
        <v>0</v>
      </c>
      <c r="F684" s="100">
        <f t="shared" si="356"/>
        <v>0</v>
      </c>
      <c r="G684" s="2">
        <v>0</v>
      </c>
      <c r="H684" s="2">
        <v>0</v>
      </c>
      <c r="I684" s="100">
        <f t="shared" si="357"/>
        <v>0</v>
      </c>
      <c r="J684" s="114">
        <f t="shared" si="358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55"/>
        <v>0</v>
      </c>
      <c r="T684" s="89" t="str">
        <f t="shared" si="359"/>
        <v/>
      </c>
      <c r="U684" s="87" t="e">
        <f t="shared" si="359"/>
        <v>#N/A</v>
      </c>
      <c r="V684" s="87" t="str">
        <f ca="1">Sheet1!$B$8</f>
        <v>66-Victor-Valley_160822182956</v>
      </c>
      <c r="W684" s="87" t="str">
        <f ca="1">Sheet1!$B$10</f>
        <v>VVAERC aebg_consortiumexpenditures_160722 8_8_2016.xlsm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54"/>
        <v>66 Victor Valley</v>
      </c>
      <c r="B685" s="147" t="s">
        <v>8</v>
      </c>
      <c r="C685" s="148"/>
      <c r="D685" s="2">
        <v>0</v>
      </c>
      <c r="E685" s="2">
        <v>0</v>
      </c>
      <c r="F685" s="100">
        <f t="shared" si="356"/>
        <v>0</v>
      </c>
      <c r="G685" s="2">
        <v>0</v>
      </c>
      <c r="H685" s="2">
        <v>0</v>
      </c>
      <c r="I685" s="100">
        <f t="shared" si="357"/>
        <v>0</v>
      </c>
      <c r="J685" s="114">
        <f t="shared" si="358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55"/>
        <v>0</v>
      </c>
      <c r="T685" s="89" t="str">
        <f t="shared" si="359"/>
        <v/>
      </c>
      <c r="U685" s="87" t="e">
        <f t="shared" si="359"/>
        <v>#N/A</v>
      </c>
      <c r="V685" s="87" t="str">
        <f ca="1">Sheet1!$B$8</f>
        <v>66-Victor-Valley_160822182956</v>
      </c>
      <c r="W685" s="87" t="str">
        <f ca="1">Sheet1!$B$10</f>
        <v>VVAERC aebg_consortiumexpenditures_160722 8_8_2016.xlsm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54"/>
        <v>66 Victor Valley</v>
      </c>
      <c r="B686" s="147" t="s">
        <v>9</v>
      </c>
      <c r="C686" s="148"/>
      <c r="D686" s="2">
        <v>0</v>
      </c>
      <c r="E686" s="2">
        <v>0</v>
      </c>
      <c r="F686" s="100">
        <f t="shared" si="356"/>
        <v>0</v>
      </c>
      <c r="G686" s="2">
        <v>0</v>
      </c>
      <c r="H686" s="2">
        <v>0</v>
      </c>
      <c r="I686" s="100">
        <f t="shared" si="357"/>
        <v>0</v>
      </c>
      <c r="J686" s="114">
        <f t="shared" si="358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55"/>
        <v>0</v>
      </c>
      <c r="T686" s="89" t="str">
        <f t="shared" si="359"/>
        <v/>
      </c>
      <c r="U686" s="87" t="e">
        <f t="shared" si="359"/>
        <v>#N/A</v>
      </c>
      <c r="V686" s="87" t="str">
        <f ca="1">Sheet1!$B$8</f>
        <v>66-Victor-Valley_160822182956</v>
      </c>
      <c r="W686" s="87" t="str">
        <f ca="1">Sheet1!$B$10</f>
        <v>VVAERC aebg_consortiumexpenditures_160722 8_8_2016.xlsm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54"/>
        <v>66 Victor Valley</v>
      </c>
      <c r="B687" s="158" t="s">
        <v>10</v>
      </c>
      <c r="C687" s="159"/>
      <c r="D687" s="3">
        <v>0</v>
      </c>
      <c r="E687" s="4">
        <v>0</v>
      </c>
      <c r="F687" s="101">
        <f t="shared" si="356"/>
        <v>0</v>
      </c>
      <c r="G687" s="3">
        <v>0</v>
      </c>
      <c r="H687" s="4">
        <v>0</v>
      </c>
      <c r="I687" s="101">
        <f t="shared" si="357"/>
        <v>0</v>
      </c>
      <c r="J687" s="115">
        <f t="shared" si="358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55"/>
        <v>0</v>
      </c>
      <c r="T687" s="89" t="str">
        <f t="shared" si="359"/>
        <v/>
      </c>
      <c r="U687" s="87" t="e">
        <f t="shared" si="359"/>
        <v>#N/A</v>
      </c>
      <c r="V687" s="87" t="str">
        <f ca="1">Sheet1!$B$8</f>
        <v>66-Victor-Valley_160822182956</v>
      </c>
      <c r="W687" s="87" t="str">
        <f ca="1">Sheet1!$B$10</f>
        <v>VVAERC aebg_consortiumexpenditures_160722 8_8_2016.xlsm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60" t="s">
        <v>11</v>
      </c>
      <c r="C688" s="161"/>
      <c r="D688" s="96">
        <f t="shared" ref="D688:E688" si="360">SUM(D681:D687)</f>
        <v>0</v>
      </c>
      <c r="E688" s="96">
        <f t="shared" si="360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1">SUM(L681:L687)</f>
        <v>0</v>
      </c>
      <c r="M688" s="96">
        <f t="shared" si="361"/>
        <v>0</v>
      </c>
      <c r="N688" s="96">
        <f t="shared" si="361"/>
        <v>0</v>
      </c>
      <c r="O688" s="96">
        <f t="shared" si="361"/>
        <v>0</v>
      </c>
      <c r="P688" s="96">
        <f t="shared" si="361"/>
        <v>0</v>
      </c>
      <c r="Q688" s="96">
        <f t="shared" si="361"/>
        <v>0</v>
      </c>
      <c r="R688" s="96">
        <f t="shared" si="361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5" t="s">
        <v>12</v>
      </c>
      <c r="C690" s="146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66 Victor Valley</v>
      </c>
      <c r="B691" s="156" t="s">
        <v>21</v>
      </c>
      <c r="C691" s="157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66-Victor-Valley_160822182956</v>
      </c>
      <c r="W691" s="87" t="str">
        <f ca="1">W687</f>
        <v>VVAERC aebg_consortiumexpenditures_160722 8_8_2016.xlsm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66 Victor Valley</v>
      </c>
      <c r="B692" s="147" t="s">
        <v>22</v>
      </c>
      <c r="C692" s="148"/>
      <c r="D692" s="2">
        <v>0</v>
      </c>
      <c r="E692" s="2">
        <v>0</v>
      </c>
      <c r="F692" s="99">
        <f t="shared" ref="F692:F695" si="362">SUM(D692:E692)</f>
        <v>0</v>
      </c>
      <c r="G692" s="2">
        <v>0</v>
      </c>
      <c r="H692" s="2">
        <v>0</v>
      </c>
      <c r="I692" s="100">
        <f t="shared" ref="I692:I695" si="363">SUM(G692:H692)</f>
        <v>0</v>
      </c>
      <c r="J692" s="114">
        <f t="shared" ref="J692:J696" si="364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65">T691</f>
        <v/>
      </c>
      <c r="U692" s="87" t="e">
        <f t="shared" si="365"/>
        <v>#N/A</v>
      </c>
      <c r="V692" s="87" t="str">
        <f t="shared" ca="1" si="365"/>
        <v>66-Victor-Valley_160822182956</v>
      </c>
      <c r="W692" s="87" t="str">
        <f t="shared" ca="1" si="365"/>
        <v>VVAERC aebg_consortiumexpenditures_160722 8_8_2016.xlsm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66 Victor Valley</v>
      </c>
      <c r="B693" s="147" t="s">
        <v>23</v>
      </c>
      <c r="C693" s="148"/>
      <c r="D693" s="2">
        <v>0</v>
      </c>
      <c r="E693" s="2">
        <v>0</v>
      </c>
      <c r="F693" s="99">
        <f t="shared" si="362"/>
        <v>0</v>
      </c>
      <c r="G693" s="2">
        <v>0</v>
      </c>
      <c r="H693" s="2">
        <v>0</v>
      </c>
      <c r="I693" s="100">
        <f t="shared" si="363"/>
        <v>0</v>
      </c>
      <c r="J693" s="114">
        <f t="shared" si="364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65"/>
        <v/>
      </c>
      <c r="U693" s="87" t="e">
        <f t="shared" si="365"/>
        <v>#N/A</v>
      </c>
      <c r="V693" s="87" t="str">
        <f t="shared" ca="1" si="365"/>
        <v>66-Victor-Valley_160822182956</v>
      </c>
      <c r="W693" s="87" t="str">
        <f t="shared" ca="1" si="365"/>
        <v>VVAERC aebg_consortiumexpenditures_160722 8_8_2016.xlsm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66 Victor Valley</v>
      </c>
      <c r="B694" s="147" t="s">
        <v>24</v>
      </c>
      <c r="C694" s="148"/>
      <c r="D694" s="2">
        <v>0</v>
      </c>
      <c r="E694" s="2">
        <v>0</v>
      </c>
      <c r="F694" s="99">
        <f t="shared" si="362"/>
        <v>0</v>
      </c>
      <c r="G694" s="2">
        <v>0</v>
      </c>
      <c r="H694" s="2">
        <v>0</v>
      </c>
      <c r="I694" s="100">
        <f t="shared" si="363"/>
        <v>0</v>
      </c>
      <c r="J694" s="114">
        <f t="shared" si="364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65"/>
        <v/>
      </c>
      <c r="U694" s="87" t="e">
        <f t="shared" si="365"/>
        <v>#N/A</v>
      </c>
      <c r="V694" s="87" t="str">
        <f t="shared" ca="1" si="365"/>
        <v>66-Victor-Valley_160822182956</v>
      </c>
      <c r="W694" s="87" t="str">
        <f t="shared" ca="1" si="365"/>
        <v>VVAERC aebg_consortiumexpenditures_160722 8_8_2016.xlsm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66 Victor Valley</v>
      </c>
      <c r="B695" s="147" t="s">
        <v>25</v>
      </c>
      <c r="C695" s="148"/>
      <c r="D695" s="3">
        <v>0</v>
      </c>
      <c r="E695" s="4">
        <v>0</v>
      </c>
      <c r="F695" s="101">
        <f t="shared" si="362"/>
        <v>0</v>
      </c>
      <c r="G695" s="3">
        <v>0</v>
      </c>
      <c r="H695" s="4">
        <v>0</v>
      </c>
      <c r="I695" s="101">
        <f t="shared" si="363"/>
        <v>0</v>
      </c>
      <c r="J695" s="115">
        <f t="shared" si="364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65"/>
        <v/>
      </c>
      <c r="U695" s="87" t="e">
        <f t="shared" si="365"/>
        <v>#N/A</v>
      </c>
      <c r="V695" s="87" t="str">
        <f t="shared" ca="1" si="365"/>
        <v>66-Victor-Valley_160822182956</v>
      </c>
      <c r="W695" s="87" t="str">
        <f t="shared" ca="1" si="365"/>
        <v>VVAERC aebg_consortiumexpenditures_160722 8_8_2016.xlsm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66" t="s">
        <v>11</v>
      </c>
      <c r="C696" s="167"/>
      <c r="D696" s="96">
        <f t="shared" ref="D696:E696" si="366">SUM(D691:D695)</f>
        <v>0</v>
      </c>
      <c r="E696" s="96">
        <f t="shared" si="366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64"/>
        <v>0</v>
      </c>
      <c r="K696" s="29"/>
      <c r="L696" s="96">
        <f t="shared" ref="L696:R696" si="367">SUM(L691:L695)</f>
        <v>0</v>
      </c>
      <c r="M696" s="96">
        <f t="shared" si="367"/>
        <v>0</v>
      </c>
      <c r="N696" s="96">
        <f t="shared" si="367"/>
        <v>0</v>
      </c>
      <c r="O696" s="96">
        <f t="shared" si="367"/>
        <v>0</v>
      </c>
      <c r="P696" s="96">
        <f t="shared" si="367"/>
        <v>0</v>
      </c>
      <c r="Q696" s="96">
        <f t="shared" si="367"/>
        <v>0</v>
      </c>
      <c r="R696" s="96">
        <f t="shared" si="367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5" t="s">
        <v>26</v>
      </c>
      <c r="C698" s="146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68"/>
      <c r="M698" s="168"/>
      <c r="N698" s="168"/>
      <c r="O698" s="168"/>
      <c r="P698" s="168"/>
      <c r="Q698" s="168"/>
      <c r="R698" s="168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66 Victor Valley</v>
      </c>
      <c r="B699" s="156" t="s">
        <v>27</v>
      </c>
      <c r="C699" s="157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55"/>
      <c r="M699" s="155"/>
      <c r="N699" s="155"/>
      <c r="O699" s="155"/>
      <c r="P699" s="155"/>
      <c r="Q699" s="155"/>
      <c r="R699" s="155"/>
      <c r="S699" s="98"/>
      <c r="T699" s="89" t="str">
        <f>T695</f>
        <v/>
      </c>
      <c r="U699" s="87" t="e">
        <f>U695</f>
        <v>#N/A</v>
      </c>
      <c r="V699" s="87" t="str">
        <f ca="1">V695</f>
        <v>66-Victor-Valley_160822182956</v>
      </c>
      <c r="W699" s="87" t="str">
        <f ca="1">W695</f>
        <v>VVAERC aebg_consortiumexpenditures_160722 8_8_2016.xlsm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66 Victor Valley</v>
      </c>
      <c r="B700" s="147" t="s">
        <v>28</v>
      </c>
      <c r="C700" s="148"/>
      <c r="D700" s="2">
        <v>0</v>
      </c>
      <c r="E700" s="2">
        <v>0</v>
      </c>
      <c r="F700" s="100">
        <f t="shared" ref="F700:F706" si="368">SUM(D700:E700)</f>
        <v>0</v>
      </c>
      <c r="G700" s="2">
        <v>0</v>
      </c>
      <c r="H700" s="2">
        <v>0</v>
      </c>
      <c r="I700" s="100">
        <f t="shared" ref="I700:I706" si="369">SUM(G700:H700)</f>
        <v>0</v>
      </c>
      <c r="J700" s="114">
        <f t="shared" ref="J700:J707" si="370">IF(F700-I700=0,0,IF(F700-I700&gt;0,TEXT(ABS(F700-I700),"$#,###")&amp;" ▼",TEXT(ABS(F700-I700),"$#,###")&amp;" ▲"))</f>
        <v>0</v>
      </c>
      <c r="K700" s="28" t="s">
        <v>1052</v>
      </c>
      <c r="L700" s="155"/>
      <c r="M700" s="155"/>
      <c r="N700" s="155"/>
      <c r="O700" s="155"/>
      <c r="P700" s="155"/>
      <c r="Q700" s="155"/>
      <c r="R700" s="155"/>
      <c r="S700" s="98"/>
      <c r="T700" s="89" t="str">
        <f t="shared" ref="T700:W706" si="371">T699</f>
        <v/>
      </c>
      <c r="U700" s="87" t="e">
        <f t="shared" si="371"/>
        <v>#N/A</v>
      </c>
      <c r="V700" s="87" t="str">
        <f t="shared" ca="1" si="371"/>
        <v>66-Victor-Valley_160822182956</v>
      </c>
      <c r="W700" s="87" t="str">
        <f t="shared" ca="1" si="371"/>
        <v>VVAERC aebg_consortiumexpenditures_160722 8_8_2016.xlsm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72">A700</f>
        <v>66 Victor Valley</v>
      </c>
      <c r="B701" s="147" t="s">
        <v>29</v>
      </c>
      <c r="C701" s="148"/>
      <c r="D701" s="2">
        <v>0</v>
      </c>
      <c r="E701" s="2">
        <v>0</v>
      </c>
      <c r="F701" s="100">
        <f t="shared" si="368"/>
        <v>0</v>
      </c>
      <c r="G701" s="2">
        <v>0</v>
      </c>
      <c r="H701" s="2">
        <v>0</v>
      </c>
      <c r="I701" s="100">
        <f t="shared" si="369"/>
        <v>0</v>
      </c>
      <c r="J701" s="114">
        <f t="shared" si="370"/>
        <v>0</v>
      </c>
      <c r="K701" s="28" t="s">
        <v>1052</v>
      </c>
      <c r="L701" s="155"/>
      <c r="M701" s="155"/>
      <c r="N701" s="155"/>
      <c r="O701" s="155"/>
      <c r="P701" s="155"/>
      <c r="Q701" s="155"/>
      <c r="R701" s="155"/>
      <c r="S701" s="98"/>
      <c r="T701" s="89" t="str">
        <f t="shared" si="371"/>
        <v/>
      </c>
      <c r="U701" s="87" t="e">
        <f t="shared" si="371"/>
        <v>#N/A</v>
      </c>
      <c r="V701" s="87" t="str">
        <f t="shared" ca="1" si="371"/>
        <v>66-Victor-Valley_160822182956</v>
      </c>
      <c r="W701" s="87" t="str">
        <f t="shared" ca="1" si="371"/>
        <v>VVAERC aebg_consortiumexpenditures_160722 8_8_2016.xlsm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72"/>
        <v>66 Victor Valley</v>
      </c>
      <c r="B702" s="147" t="s">
        <v>30</v>
      </c>
      <c r="C702" s="148"/>
      <c r="D702" s="1">
        <v>0</v>
      </c>
      <c r="E702" s="1">
        <v>0</v>
      </c>
      <c r="F702" s="100">
        <f t="shared" si="368"/>
        <v>0</v>
      </c>
      <c r="G702" s="1">
        <v>0</v>
      </c>
      <c r="H702" s="1">
        <v>0</v>
      </c>
      <c r="I702" s="100">
        <f t="shared" si="369"/>
        <v>0</v>
      </c>
      <c r="J702" s="114">
        <f t="shared" si="370"/>
        <v>0</v>
      </c>
      <c r="K702" s="28" t="s">
        <v>1052</v>
      </c>
      <c r="L702" s="155"/>
      <c r="M702" s="155"/>
      <c r="N702" s="155"/>
      <c r="O702" s="155"/>
      <c r="P702" s="155"/>
      <c r="Q702" s="155"/>
      <c r="R702" s="155"/>
      <c r="S702" s="98"/>
      <c r="T702" s="89" t="str">
        <f t="shared" si="371"/>
        <v/>
      </c>
      <c r="U702" s="87" t="e">
        <f t="shared" si="371"/>
        <v>#N/A</v>
      </c>
      <c r="V702" s="87" t="str">
        <f t="shared" ca="1" si="371"/>
        <v>66-Victor-Valley_160822182956</v>
      </c>
      <c r="W702" s="87" t="str">
        <f t="shared" ca="1" si="371"/>
        <v>VVAERC aebg_consortiumexpenditures_160722 8_8_2016.xlsm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72"/>
        <v>66 Victor Valley</v>
      </c>
      <c r="B703" s="147" t="s">
        <v>31</v>
      </c>
      <c r="C703" s="148"/>
      <c r="D703" s="2">
        <v>0</v>
      </c>
      <c r="E703" s="2">
        <v>0</v>
      </c>
      <c r="F703" s="100">
        <f t="shared" si="368"/>
        <v>0</v>
      </c>
      <c r="G703" s="2">
        <v>0</v>
      </c>
      <c r="H703" s="2">
        <v>0</v>
      </c>
      <c r="I703" s="100">
        <f t="shared" si="369"/>
        <v>0</v>
      </c>
      <c r="J703" s="114">
        <f t="shared" si="370"/>
        <v>0</v>
      </c>
      <c r="K703" s="28" t="s">
        <v>1052</v>
      </c>
      <c r="L703" s="155"/>
      <c r="M703" s="155"/>
      <c r="N703" s="155"/>
      <c r="O703" s="155"/>
      <c r="P703" s="155"/>
      <c r="Q703" s="155"/>
      <c r="R703" s="155"/>
      <c r="S703" s="98"/>
      <c r="T703" s="89" t="str">
        <f t="shared" si="371"/>
        <v/>
      </c>
      <c r="U703" s="87" t="e">
        <f t="shared" si="371"/>
        <v>#N/A</v>
      </c>
      <c r="V703" s="87" t="str">
        <f t="shared" ca="1" si="371"/>
        <v>66-Victor-Valley_160822182956</v>
      </c>
      <c r="W703" s="87" t="str">
        <f t="shared" ca="1" si="371"/>
        <v>VVAERC aebg_consortiumexpenditures_160722 8_8_2016.xlsm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72"/>
        <v>66 Victor Valley</v>
      </c>
      <c r="B704" s="147" t="s">
        <v>32</v>
      </c>
      <c r="C704" s="148"/>
      <c r="D704" s="2">
        <v>0</v>
      </c>
      <c r="E704" s="2">
        <v>0</v>
      </c>
      <c r="F704" s="100">
        <f t="shared" si="368"/>
        <v>0</v>
      </c>
      <c r="G704" s="2">
        <v>0</v>
      </c>
      <c r="H704" s="2">
        <v>0</v>
      </c>
      <c r="I704" s="100">
        <f t="shared" si="369"/>
        <v>0</v>
      </c>
      <c r="J704" s="114">
        <f t="shared" si="370"/>
        <v>0</v>
      </c>
      <c r="K704" s="28" t="s">
        <v>1052</v>
      </c>
      <c r="L704" s="155"/>
      <c r="M704" s="155"/>
      <c r="N704" s="155"/>
      <c r="O704" s="155"/>
      <c r="P704" s="155"/>
      <c r="Q704" s="155"/>
      <c r="R704" s="155"/>
      <c r="S704" s="66"/>
      <c r="T704" s="89" t="str">
        <f t="shared" si="371"/>
        <v/>
      </c>
      <c r="U704" s="87" t="e">
        <f t="shared" si="371"/>
        <v>#N/A</v>
      </c>
      <c r="V704" s="87" t="str">
        <f t="shared" ca="1" si="371"/>
        <v>66-Victor-Valley_160822182956</v>
      </c>
      <c r="W704" s="87" t="str">
        <f t="shared" ca="1" si="371"/>
        <v>VVAERC aebg_consortiumexpenditures_160722 8_8_2016.xlsm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72"/>
        <v>66 Victor Valley</v>
      </c>
      <c r="B705" s="147" t="s">
        <v>33</v>
      </c>
      <c r="C705" s="148"/>
      <c r="D705" s="2">
        <v>0</v>
      </c>
      <c r="E705" s="2">
        <v>0</v>
      </c>
      <c r="F705" s="100">
        <f t="shared" si="368"/>
        <v>0</v>
      </c>
      <c r="G705" s="2">
        <v>0</v>
      </c>
      <c r="H705" s="2">
        <v>0</v>
      </c>
      <c r="I705" s="100">
        <f t="shared" si="369"/>
        <v>0</v>
      </c>
      <c r="J705" s="114">
        <f t="shared" si="370"/>
        <v>0</v>
      </c>
      <c r="K705" s="28" t="s">
        <v>1052</v>
      </c>
      <c r="L705" s="155"/>
      <c r="M705" s="155"/>
      <c r="N705" s="155"/>
      <c r="O705" s="155"/>
      <c r="P705" s="155"/>
      <c r="Q705" s="155"/>
      <c r="R705" s="155"/>
      <c r="S705" s="111" t="s">
        <v>37</v>
      </c>
      <c r="T705" s="89" t="str">
        <f t="shared" si="371"/>
        <v/>
      </c>
      <c r="U705" s="87" t="e">
        <f t="shared" si="371"/>
        <v>#N/A</v>
      </c>
      <c r="V705" s="87" t="str">
        <f t="shared" ca="1" si="371"/>
        <v>66-Victor-Valley_160822182956</v>
      </c>
      <c r="W705" s="87" t="str">
        <f t="shared" ca="1" si="371"/>
        <v>VVAERC aebg_consortiumexpenditures_160722 8_8_2016.xlsm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72"/>
        <v>66 Victor Valley</v>
      </c>
      <c r="B706" s="158" t="s">
        <v>1070</v>
      </c>
      <c r="C706" s="159"/>
      <c r="D706" s="3">
        <v>0</v>
      </c>
      <c r="E706" s="4">
        <v>0</v>
      </c>
      <c r="F706" s="101">
        <f t="shared" si="368"/>
        <v>0</v>
      </c>
      <c r="G706" s="3">
        <v>0</v>
      </c>
      <c r="H706" s="4">
        <v>0</v>
      </c>
      <c r="I706" s="101">
        <f t="shared" si="369"/>
        <v>0</v>
      </c>
      <c r="J706" s="115">
        <f t="shared" si="370"/>
        <v>0</v>
      </c>
      <c r="K706" s="28" t="s">
        <v>1052</v>
      </c>
      <c r="L706" s="155"/>
      <c r="M706" s="155"/>
      <c r="N706" s="155"/>
      <c r="O706" s="155"/>
      <c r="P706" s="155"/>
      <c r="Q706" s="155"/>
      <c r="R706" s="155"/>
      <c r="S706" s="112" t="s">
        <v>1066</v>
      </c>
      <c r="T706" s="89" t="str">
        <f t="shared" si="371"/>
        <v/>
      </c>
      <c r="U706" s="87" t="e">
        <f t="shared" si="371"/>
        <v>#N/A</v>
      </c>
      <c r="V706" s="87" t="str">
        <f t="shared" ca="1" si="371"/>
        <v>66-Victor-Valley_160822182956</v>
      </c>
      <c r="W706" s="87" t="str">
        <f t="shared" ca="1" si="371"/>
        <v>VVAERC aebg_consortiumexpenditures_160722 8_8_2016.xlsm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73">SUM(D699:D706)</f>
        <v>0</v>
      </c>
      <c r="E707" s="96">
        <f t="shared" si="373"/>
        <v>0</v>
      </c>
      <c r="F707" s="102">
        <f t="shared" si="373"/>
        <v>0</v>
      </c>
      <c r="G707" s="96">
        <f t="shared" si="373"/>
        <v>0</v>
      </c>
      <c r="H707" s="96">
        <f t="shared" si="373"/>
        <v>0</v>
      </c>
      <c r="I707" s="102">
        <f t="shared" si="373"/>
        <v>0</v>
      </c>
      <c r="J707" s="114">
        <f t="shared" si="370"/>
        <v>0</v>
      </c>
      <c r="K707" s="30"/>
      <c r="L707" s="162"/>
      <c r="M707" s="162"/>
      <c r="N707" s="162"/>
      <c r="O707" s="162"/>
      <c r="P707" s="162"/>
      <c r="Q707" s="162"/>
      <c r="R707" s="162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70" t="s">
        <v>56</v>
      </c>
      <c r="P710" s="170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71" t="s">
        <v>2</v>
      </c>
      <c r="P711" s="171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64" t="str">
        <f>IF(ISNA(Sheet1!B726),"Please select from the list of member agencies affiliated with the selected Consortium","")</f>
        <v/>
      </c>
      <c r="D712" s="164"/>
      <c r="E712" s="164"/>
      <c r="F712" s="164"/>
      <c r="G712" s="164"/>
      <c r="H712" s="31"/>
      <c r="I712" s="31"/>
      <c r="J712" s="31"/>
      <c r="K712" s="31"/>
      <c r="L712" s="13"/>
      <c r="M712" s="24"/>
      <c r="N712" s="24"/>
      <c r="O712" s="171" t="s">
        <v>12</v>
      </c>
      <c r="P712" s="171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69" t="s">
        <v>1052</v>
      </c>
      <c r="P713" s="169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49" t="s">
        <v>60</v>
      </c>
      <c r="E715" s="150"/>
      <c r="F715" s="150"/>
      <c r="G715" s="150"/>
      <c r="H715" s="150"/>
      <c r="I715" s="150"/>
      <c r="J715" s="151"/>
      <c r="K715" s="27"/>
      <c r="L715" s="139" t="s">
        <v>67</v>
      </c>
      <c r="M715" s="140"/>
      <c r="N715" s="140"/>
      <c r="O715" s="140"/>
      <c r="P715" s="140"/>
      <c r="Q715" s="140"/>
      <c r="R715" s="140"/>
      <c r="S715" s="141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52" t="s">
        <v>1053</v>
      </c>
      <c r="E716" s="152"/>
      <c r="F716" s="152"/>
      <c r="G716" s="152" t="s">
        <v>1054</v>
      </c>
      <c r="H716" s="152"/>
      <c r="I716" s="152"/>
      <c r="J716" s="153" t="s">
        <v>1055</v>
      </c>
      <c r="K716" s="28"/>
      <c r="L716" s="142"/>
      <c r="M716" s="143"/>
      <c r="N716" s="143"/>
      <c r="O716" s="143"/>
      <c r="P716" s="143"/>
      <c r="Q716" s="143"/>
      <c r="R716" s="143"/>
      <c r="S716" s="144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5" t="s">
        <v>2</v>
      </c>
      <c r="C717" s="146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54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74">$B$4</f>
        <v>66 Victor Valley</v>
      </c>
      <c r="B718" s="156" t="s">
        <v>1</v>
      </c>
      <c r="C718" s="157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75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66-Victor-Valley_160822182956</v>
      </c>
      <c r="W718" s="87" t="str">
        <f ca="1">Sheet1!$B$10</f>
        <v>VVAERC aebg_consortiumexpenditures_160722 8_8_2016.xlsm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74"/>
        <v>66 Victor Valley</v>
      </c>
      <c r="B719" s="147" t="s">
        <v>5</v>
      </c>
      <c r="C719" s="148"/>
      <c r="D719" s="2">
        <v>0</v>
      </c>
      <c r="E719" s="2">
        <v>0</v>
      </c>
      <c r="F719" s="100">
        <f t="shared" ref="F719:F724" si="376">SUM(D719:E719)</f>
        <v>0</v>
      </c>
      <c r="G719" s="2">
        <v>0</v>
      </c>
      <c r="H719" s="2">
        <v>0</v>
      </c>
      <c r="I719" s="100">
        <f t="shared" ref="I719:I724" si="377">SUM(G719:H719)</f>
        <v>0</v>
      </c>
      <c r="J719" s="114">
        <f t="shared" ref="J719:J724" si="378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75"/>
        <v>0</v>
      </c>
      <c r="T719" s="89" t="str">
        <f t="shared" ref="T719:U724" si="379">T718</f>
        <v/>
      </c>
      <c r="U719" s="87" t="e">
        <f t="shared" si="379"/>
        <v>#N/A</v>
      </c>
      <c r="V719" s="87" t="str">
        <f ca="1">Sheet1!$B$8</f>
        <v>66-Victor-Valley_160822182956</v>
      </c>
      <c r="W719" s="87" t="str">
        <f ca="1">Sheet1!$B$10</f>
        <v>VVAERC aebg_consortiumexpenditures_160722 8_8_2016.xlsm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74"/>
        <v>66 Victor Valley</v>
      </c>
      <c r="B720" s="147" t="s">
        <v>6</v>
      </c>
      <c r="C720" s="148"/>
      <c r="D720" s="2">
        <v>0</v>
      </c>
      <c r="E720" s="2">
        <v>0</v>
      </c>
      <c r="F720" s="100">
        <f t="shared" si="376"/>
        <v>0</v>
      </c>
      <c r="G720" s="2">
        <v>0</v>
      </c>
      <c r="H720" s="2">
        <v>0</v>
      </c>
      <c r="I720" s="100">
        <f t="shared" si="377"/>
        <v>0</v>
      </c>
      <c r="J720" s="114">
        <f t="shared" si="378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75"/>
        <v>0</v>
      </c>
      <c r="T720" s="89" t="str">
        <f t="shared" si="379"/>
        <v/>
      </c>
      <c r="U720" s="87" t="e">
        <f t="shared" si="379"/>
        <v>#N/A</v>
      </c>
      <c r="V720" s="87" t="str">
        <f ca="1">Sheet1!$B$8</f>
        <v>66-Victor-Valley_160822182956</v>
      </c>
      <c r="W720" s="87" t="str">
        <f ca="1">Sheet1!$B$10</f>
        <v>VVAERC aebg_consortiumexpenditures_160722 8_8_2016.xlsm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74"/>
        <v>66 Victor Valley</v>
      </c>
      <c r="B721" s="147" t="s">
        <v>7</v>
      </c>
      <c r="C721" s="148"/>
      <c r="D721" s="2">
        <v>0</v>
      </c>
      <c r="E721" s="2">
        <v>0</v>
      </c>
      <c r="F721" s="100">
        <f t="shared" si="376"/>
        <v>0</v>
      </c>
      <c r="G721" s="2">
        <v>0</v>
      </c>
      <c r="H721" s="2">
        <v>0</v>
      </c>
      <c r="I721" s="100">
        <f t="shared" si="377"/>
        <v>0</v>
      </c>
      <c r="J721" s="114">
        <f t="shared" si="378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75"/>
        <v>0</v>
      </c>
      <c r="T721" s="89" t="str">
        <f t="shared" si="379"/>
        <v/>
      </c>
      <c r="U721" s="87" t="e">
        <f t="shared" si="379"/>
        <v>#N/A</v>
      </c>
      <c r="V721" s="87" t="str">
        <f ca="1">Sheet1!$B$8</f>
        <v>66-Victor-Valley_160822182956</v>
      </c>
      <c r="W721" s="87" t="str">
        <f ca="1">Sheet1!$B$10</f>
        <v>VVAERC aebg_consortiumexpenditures_160722 8_8_2016.xlsm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74"/>
        <v>66 Victor Valley</v>
      </c>
      <c r="B722" s="147" t="s">
        <v>8</v>
      </c>
      <c r="C722" s="148"/>
      <c r="D722" s="2">
        <v>0</v>
      </c>
      <c r="E722" s="2">
        <v>0</v>
      </c>
      <c r="F722" s="100">
        <f t="shared" si="376"/>
        <v>0</v>
      </c>
      <c r="G722" s="2">
        <v>0</v>
      </c>
      <c r="H722" s="2">
        <v>0</v>
      </c>
      <c r="I722" s="100">
        <f t="shared" si="377"/>
        <v>0</v>
      </c>
      <c r="J722" s="114">
        <f t="shared" si="378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75"/>
        <v>0</v>
      </c>
      <c r="T722" s="89" t="str">
        <f t="shared" si="379"/>
        <v/>
      </c>
      <c r="U722" s="87" t="e">
        <f t="shared" si="379"/>
        <v>#N/A</v>
      </c>
      <c r="V722" s="87" t="str">
        <f ca="1">Sheet1!$B$8</f>
        <v>66-Victor-Valley_160822182956</v>
      </c>
      <c r="W722" s="87" t="str">
        <f ca="1">Sheet1!$B$10</f>
        <v>VVAERC aebg_consortiumexpenditures_160722 8_8_2016.xlsm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74"/>
        <v>66 Victor Valley</v>
      </c>
      <c r="B723" s="147" t="s">
        <v>9</v>
      </c>
      <c r="C723" s="148"/>
      <c r="D723" s="2">
        <v>0</v>
      </c>
      <c r="E723" s="2">
        <v>0</v>
      </c>
      <c r="F723" s="100">
        <f t="shared" si="376"/>
        <v>0</v>
      </c>
      <c r="G723" s="2">
        <v>0</v>
      </c>
      <c r="H723" s="2">
        <v>0</v>
      </c>
      <c r="I723" s="100">
        <f t="shared" si="377"/>
        <v>0</v>
      </c>
      <c r="J723" s="114">
        <f t="shared" si="378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75"/>
        <v>0</v>
      </c>
      <c r="T723" s="89" t="str">
        <f t="shared" si="379"/>
        <v/>
      </c>
      <c r="U723" s="87" t="e">
        <f t="shared" si="379"/>
        <v>#N/A</v>
      </c>
      <c r="V723" s="87" t="str">
        <f ca="1">Sheet1!$B$8</f>
        <v>66-Victor-Valley_160822182956</v>
      </c>
      <c r="W723" s="87" t="str">
        <f ca="1">Sheet1!$B$10</f>
        <v>VVAERC aebg_consortiumexpenditures_160722 8_8_2016.xlsm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74"/>
        <v>66 Victor Valley</v>
      </c>
      <c r="B724" s="158" t="s">
        <v>10</v>
      </c>
      <c r="C724" s="159"/>
      <c r="D724" s="3">
        <v>0</v>
      </c>
      <c r="E724" s="4">
        <v>0</v>
      </c>
      <c r="F724" s="101">
        <f t="shared" si="376"/>
        <v>0</v>
      </c>
      <c r="G724" s="3">
        <v>0</v>
      </c>
      <c r="H724" s="4">
        <v>0</v>
      </c>
      <c r="I724" s="101">
        <f t="shared" si="377"/>
        <v>0</v>
      </c>
      <c r="J724" s="115">
        <f t="shared" si="378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75"/>
        <v>0</v>
      </c>
      <c r="T724" s="89" t="str">
        <f t="shared" si="379"/>
        <v/>
      </c>
      <c r="U724" s="87" t="e">
        <f t="shared" si="379"/>
        <v>#N/A</v>
      </c>
      <c r="V724" s="87" t="str">
        <f ca="1">Sheet1!$B$8</f>
        <v>66-Victor-Valley_160822182956</v>
      </c>
      <c r="W724" s="87" t="str">
        <f ca="1">Sheet1!$B$10</f>
        <v>VVAERC aebg_consortiumexpenditures_160722 8_8_2016.xlsm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60" t="s">
        <v>11</v>
      </c>
      <c r="C725" s="161"/>
      <c r="D725" s="96">
        <f t="shared" ref="D725:E725" si="380">SUM(D718:D724)</f>
        <v>0</v>
      </c>
      <c r="E725" s="96">
        <f t="shared" si="380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1">SUM(L718:L724)</f>
        <v>0</v>
      </c>
      <c r="M725" s="96">
        <f t="shared" si="381"/>
        <v>0</v>
      </c>
      <c r="N725" s="96">
        <f t="shared" si="381"/>
        <v>0</v>
      </c>
      <c r="O725" s="96">
        <f t="shared" si="381"/>
        <v>0</v>
      </c>
      <c r="P725" s="96">
        <f t="shared" si="381"/>
        <v>0</v>
      </c>
      <c r="Q725" s="96">
        <f t="shared" si="381"/>
        <v>0</v>
      </c>
      <c r="R725" s="96">
        <f t="shared" si="381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5" t="s">
        <v>12</v>
      </c>
      <c r="C727" s="146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66 Victor Valley</v>
      </c>
      <c r="B728" s="156" t="s">
        <v>21</v>
      </c>
      <c r="C728" s="157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66-Victor-Valley_160822182956</v>
      </c>
      <c r="W728" s="87" t="str">
        <f ca="1">W724</f>
        <v>VVAERC aebg_consortiumexpenditures_160722 8_8_2016.xlsm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66 Victor Valley</v>
      </c>
      <c r="B729" s="147" t="s">
        <v>22</v>
      </c>
      <c r="C729" s="148"/>
      <c r="D729" s="2">
        <v>0</v>
      </c>
      <c r="E729" s="2">
        <v>0</v>
      </c>
      <c r="F729" s="99">
        <f t="shared" ref="F729:F732" si="382">SUM(D729:E729)</f>
        <v>0</v>
      </c>
      <c r="G729" s="2">
        <v>0</v>
      </c>
      <c r="H729" s="2">
        <v>0</v>
      </c>
      <c r="I729" s="100">
        <f t="shared" ref="I729:I732" si="383">SUM(G729:H729)</f>
        <v>0</v>
      </c>
      <c r="J729" s="114">
        <f t="shared" ref="J729:J733" si="384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85">T728</f>
        <v/>
      </c>
      <c r="U729" s="87" t="e">
        <f t="shared" si="385"/>
        <v>#N/A</v>
      </c>
      <c r="V729" s="87" t="str">
        <f t="shared" ca="1" si="385"/>
        <v>66-Victor-Valley_160822182956</v>
      </c>
      <c r="W729" s="87" t="str">
        <f t="shared" ca="1" si="385"/>
        <v>VVAERC aebg_consortiumexpenditures_160722 8_8_2016.xlsm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66 Victor Valley</v>
      </c>
      <c r="B730" s="147" t="s">
        <v>23</v>
      </c>
      <c r="C730" s="148"/>
      <c r="D730" s="2">
        <v>0</v>
      </c>
      <c r="E730" s="2">
        <v>0</v>
      </c>
      <c r="F730" s="99">
        <f t="shared" si="382"/>
        <v>0</v>
      </c>
      <c r="G730" s="2">
        <v>0</v>
      </c>
      <c r="H730" s="2">
        <v>0</v>
      </c>
      <c r="I730" s="100">
        <f t="shared" si="383"/>
        <v>0</v>
      </c>
      <c r="J730" s="114">
        <f t="shared" si="384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85"/>
        <v/>
      </c>
      <c r="U730" s="87" t="e">
        <f t="shared" si="385"/>
        <v>#N/A</v>
      </c>
      <c r="V730" s="87" t="str">
        <f t="shared" ca="1" si="385"/>
        <v>66-Victor-Valley_160822182956</v>
      </c>
      <c r="W730" s="87" t="str">
        <f t="shared" ca="1" si="385"/>
        <v>VVAERC aebg_consortiumexpenditures_160722 8_8_2016.xlsm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66 Victor Valley</v>
      </c>
      <c r="B731" s="147" t="s">
        <v>24</v>
      </c>
      <c r="C731" s="148"/>
      <c r="D731" s="2">
        <v>0</v>
      </c>
      <c r="E731" s="2">
        <v>0</v>
      </c>
      <c r="F731" s="99">
        <f t="shared" si="382"/>
        <v>0</v>
      </c>
      <c r="G731" s="2">
        <v>0</v>
      </c>
      <c r="H731" s="2">
        <v>0</v>
      </c>
      <c r="I731" s="100">
        <f t="shared" si="383"/>
        <v>0</v>
      </c>
      <c r="J731" s="114">
        <f t="shared" si="384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85"/>
        <v/>
      </c>
      <c r="U731" s="87" t="e">
        <f t="shared" si="385"/>
        <v>#N/A</v>
      </c>
      <c r="V731" s="87" t="str">
        <f t="shared" ca="1" si="385"/>
        <v>66-Victor-Valley_160822182956</v>
      </c>
      <c r="W731" s="87" t="str">
        <f t="shared" ca="1" si="385"/>
        <v>VVAERC aebg_consortiumexpenditures_160722 8_8_2016.xlsm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66 Victor Valley</v>
      </c>
      <c r="B732" s="147" t="s">
        <v>25</v>
      </c>
      <c r="C732" s="148"/>
      <c r="D732" s="3">
        <v>0</v>
      </c>
      <c r="E732" s="4">
        <v>0</v>
      </c>
      <c r="F732" s="101">
        <f t="shared" si="382"/>
        <v>0</v>
      </c>
      <c r="G732" s="3">
        <v>0</v>
      </c>
      <c r="H732" s="4">
        <v>0</v>
      </c>
      <c r="I732" s="101">
        <f t="shared" si="383"/>
        <v>0</v>
      </c>
      <c r="J732" s="115">
        <f t="shared" si="384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85"/>
        <v/>
      </c>
      <c r="U732" s="87" t="e">
        <f t="shared" si="385"/>
        <v>#N/A</v>
      </c>
      <c r="V732" s="87" t="str">
        <f t="shared" ca="1" si="385"/>
        <v>66-Victor-Valley_160822182956</v>
      </c>
      <c r="W732" s="87" t="str">
        <f t="shared" ca="1" si="385"/>
        <v>VVAERC aebg_consortiumexpenditures_160722 8_8_2016.xlsm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66" t="s">
        <v>11</v>
      </c>
      <c r="C733" s="167"/>
      <c r="D733" s="96">
        <f t="shared" ref="D733:E733" si="386">SUM(D728:D732)</f>
        <v>0</v>
      </c>
      <c r="E733" s="96">
        <f t="shared" si="386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84"/>
        <v>0</v>
      </c>
      <c r="K733" s="29"/>
      <c r="L733" s="96">
        <f t="shared" ref="L733:R733" si="387">SUM(L728:L732)</f>
        <v>0</v>
      </c>
      <c r="M733" s="96">
        <f t="shared" si="387"/>
        <v>0</v>
      </c>
      <c r="N733" s="96">
        <f t="shared" si="387"/>
        <v>0</v>
      </c>
      <c r="O733" s="96">
        <f t="shared" si="387"/>
        <v>0</v>
      </c>
      <c r="P733" s="96">
        <f t="shared" si="387"/>
        <v>0</v>
      </c>
      <c r="Q733" s="96">
        <f t="shared" si="387"/>
        <v>0</v>
      </c>
      <c r="R733" s="96">
        <f t="shared" si="387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5" t="s">
        <v>26</v>
      </c>
      <c r="C735" s="146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68"/>
      <c r="M735" s="168"/>
      <c r="N735" s="168"/>
      <c r="O735" s="168"/>
      <c r="P735" s="168"/>
      <c r="Q735" s="168"/>
      <c r="R735" s="168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66 Victor Valley</v>
      </c>
      <c r="B736" s="156" t="s">
        <v>27</v>
      </c>
      <c r="C736" s="157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55"/>
      <c r="M736" s="155"/>
      <c r="N736" s="155"/>
      <c r="O736" s="155"/>
      <c r="P736" s="155"/>
      <c r="Q736" s="155"/>
      <c r="R736" s="155"/>
      <c r="S736" s="98"/>
      <c r="T736" s="89" t="str">
        <f>T732</f>
        <v/>
      </c>
      <c r="U736" s="87" t="e">
        <f>U732</f>
        <v>#N/A</v>
      </c>
      <c r="V736" s="87" t="str">
        <f ca="1">V732</f>
        <v>66-Victor-Valley_160822182956</v>
      </c>
      <c r="W736" s="87" t="str">
        <f ca="1">W732</f>
        <v>VVAERC aebg_consortiumexpenditures_160722 8_8_2016.xlsm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66 Victor Valley</v>
      </c>
      <c r="B737" s="147" t="s">
        <v>28</v>
      </c>
      <c r="C737" s="148"/>
      <c r="D737" s="2">
        <v>0</v>
      </c>
      <c r="E737" s="2">
        <v>0</v>
      </c>
      <c r="F737" s="100">
        <f t="shared" ref="F737:F743" si="388">SUM(D737:E737)</f>
        <v>0</v>
      </c>
      <c r="G737" s="2">
        <v>0</v>
      </c>
      <c r="H737" s="2">
        <v>0</v>
      </c>
      <c r="I737" s="100">
        <f t="shared" ref="I737:I743" si="389">SUM(G737:H737)</f>
        <v>0</v>
      </c>
      <c r="J737" s="114">
        <f t="shared" ref="J737:J744" si="390">IF(F737-I737=0,0,IF(F737-I737&gt;0,TEXT(ABS(F737-I737),"$#,###")&amp;" ▼",TEXT(ABS(F737-I737),"$#,###")&amp;" ▲"))</f>
        <v>0</v>
      </c>
      <c r="K737" s="28" t="s">
        <v>1052</v>
      </c>
      <c r="L737" s="155"/>
      <c r="M737" s="155"/>
      <c r="N737" s="155"/>
      <c r="O737" s="155"/>
      <c r="P737" s="155"/>
      <c r="Q737" s="155"/>
      <c r="R737" s="155"/>
      <c r="S737" s="98"/>
      <c r="T737" s="89" t="str">
        <f t="shared" ref="T737:W743" si="391">T736</f>
        <v/>
      </c>
      <c r="U737" s="87" t="e">
        <f t="shared" si="391"/>
        <v>#N/A</v>
      </c>
      <c r="V737" s="87" t="str">
        <f t="shared" ca="1" si="391"/>
        <v>66-Victor-Valley_160822182956</v>
      </c>
      <c r="W737" s="87" t="str">
        <f t="shared" ca="1" si="391"/>
        <v>VVAERC aebg_consortiumexpenditures_160722 8_8_2016.xlsm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392">A737</f>
        <v>66 Victor Valley</v>
      </c>
      <c r="B738" s="147" t="s">
        <v>29</v>
      </c>
      <c r="C738" s="148"/>
      <c r="D738" s="2">
        <v>0</v>
      </c>
      <c r="E738" s="2">
        <v>0</v>
      </c>
      <c r="F738" s="100">
        <f t="shared" si="388"/>
        <v>0</v>
      </c>
      <c r="G738" s="2">
        <v>0</v>
      </c>
      <c r="H738" s="2">
        <v>0</v>
      </c>
      <c r="I738" s="100">
        <f t="shared" si="389"/>
        <v>0</v>
      </c>
      <c r="J738" s="114">
        <f t="shared" si="390"/>
        <v>0</v>
      </c>
      <c r="K738" s="28" t="s">
        <v>1052</v>
      </c>
      <c r="L738" s="155"/>
      <c r="M738" s="155"/>
      <c r="N738" s="155"/>
      <c r="O738" s="155"/>
      <c r="P738" s="155"/>
      <c r="Q738" s="155"/>
      <c r="R738" s="155"/>
      <c r="S738" s="98"/>
      <c r="T738" s="89" t="str">
        <f t="shared" si="391"/>
        <v/>
      </c>
      <c r="U738" s="87" t="e">
        <f t="shared" si="391"/>
        <v>#N/A</v>
      </c>
      <c r="V738" s="87" t="str">
        <f t="shared" ca="1" si="391"/>
        <v>66-Victor-Valley_160822182956</v>
      </c>
      <c r="W738" s="87" t="str">
        <f t="shared" ca="1" si="391"/>
        <v>VVAERC aebg_consortiumexpenditures_160722 8_8_2016.xlsm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392"/>
        <v>66 Victor Valley</v>
      </c>
      <c r="B739" s="147" t="s">
        <v>30</v>
      </c>
      <c r="C739" s="148"/>
      <c r="D739" s="1">
        <v>0</v>
      </c>
      <c r="E739" s="1">
        <v>0</v>
      </c>
      <c r="F739" s="100">
        <f t="shared" si="388"/>
        <v>0</v>
      </c>
      <c r="G739" s="1">
        <v>0</v>
      </c>
      <c r="H739" s="1">
        <v>0</v>
      </c>
      <c r="I739" s="100">
        <f t="shared" si="389"/>
        <v>0</v>
      </c>
      <c r="J739" s="114">
        <f t="shared" si="390"/>
        <v>0</v>
      </c>
      <c r="K739" s="28" t="s">
        <v>1052</v>
      </c>
      <c r="L739" s="155"/>
      <c r="M739" s="155"/>
      <c r="N739" s="155"/>
      <c r="O739" s="155"/>
      <c r="P739" s="155"/>
      <c r="Q739" s="155"/>
      <c r="R739" s="155"/>
      <c r="S739" s="98"/>
      <c r="T739" s="89" t="str">
        <f t="shared" si="391"/>
        <v/>
      </c>
      <c r="U739" s="87" t="e">
        <f t="shared" si="391"/>
        <v>#N/A</v>
      </c>
      <c r="V739" s="87" t="str">
        <f t="shared" ca="1" si="391"/>
        <v>66-Victor-Valley_160822182956</v>
      </c>
      <c r="W739" s="87" t="str">
        <f t="shared" ca="1" si="391"/>
        <v>VVAERC aebg_consortiumexpenditures_160722 8_8_2016.xlsm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392"/>
        <v>66 Victor Valley</v>
      </c>
      <c r="B740" s="147" t="s">
        <v>31</v>
      </c>
      <c r="C740" s="148"/>
      <c r="D740" s="2">
        <v>0</v>
      </c>
      <c r="E740" s="2">
        <v>0</v>
      </c>
      <c r="F740" s="100">
        <f t="shared" si="388"/>
        <v>0</v>
      </c>
      <c r="G740" s="2">
        <v>0</v>
      </c>
      <c r="H740" s="2">
        <v>0</v>
      </c>
      <c r="I740" s="100">
        <f t="shared" si="389"/>
        <v>0</v>
      </c>
      <c r="J740" s="114">
        <f t="shared" si="390"/>
        <v>0</v>
      </c>
      <c r="K740" s="28" t="s">
        <v>1052</v>
      </c>
      <c r="L740" s="155"/>
      <c r="M740" s="155"/>
      <c r="N740" s="155"/>
      <c r="O740" s="155"/>
      <c r="P740" s="155"/>
      <c r="Q740" s="155"/>
      <c r="R740" s="155"/>
      <c r="S740" s="98"/>
      <c r="T740" s="89" t="str">
        <f t="shared" si="391"/>
        <v/>
      </c>
      <c r="U740" s="87" t="e">
        <f t="shared" si="391"/>
        <v>#N/A</v>
      </c>
      <c r="V740" s="87" t="str">
        <f t="shared" ca="1" si="391"/>
        <v>66-Victor-Valley_160822182956</v>
      </c>
      <c r="W740" s="87" t="str">
        <f t="shared" ca="1" si="391"/>
        <v>VVAERC aebg_consortiumexpenditures_160722 8_8_2016.xlsm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392"/>
        <v>66 Victor Valley</v>
      </c>
      <c r="B741" s="147" t="s">
        <v>32</v>
      </c>
      <c r="C741" s="148"/>
      <c r="D741" s="2">
        <v>0</v>
      </c>
      <c r="E741" s="2">
        <v>0</v>
      </c>
      <c r="F741" s="100">
        <f t="shared" si="388"/>
        <v>0</v>
      </c>
      <c r="G741" s="2">
        <v>0</v>
      </c>
      <c r="H741" s="2">
        <v>0</v>
      </c>
      <c r="I741" s="100">
        <f t="shared" si="389"/>
        <v>0</v>
      </c>
      <c r="J741" s="114">
        <f t="shared" si="390"/>
        <v>0</v>
      </c>
      <c r="K741" s="28" t="s">
        <v>1052</v>
      </c>
      <c r="L741" s="155"/>
      <c r="M741" s="155"/>
      <c r="N741" s="155"/>
      <c r="O741" s="155"/>
      <c r="P741" s="155"/>
      <c r="Q741" s="155"/>
      <c r="R741" s="155"/>
      <c r="S741" s="66"/>
      <c r="T741" s="89" t="str">
        <f t="shared" si="391"/>
        <v/>
      </c>
      <c r="U741" s="87" t="e">
        <f t="shared" si="391"/>
        <v>#N/A</v>
      </c>
      <c r="V741" s="87" t="str">
        <f t="shared" ca="1" si="391"/>
        <v>66-Victor-Valley_160822182956</v>
      </c>
      <c r="W741" s="87" t="str">
        <f t="shared" ca="1" si="391"/>
        <v>VVAERC aebg_consortiumexpenditures_160722 8_8_2016.xlsm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392"/>
        <v>66 Victor Valley</v>
      </c>
      <c r="B742" s="147" t="s">
        <v>33</v>
      </c>
      <c r="C742" s="148"/>
      <c r="D742" s="2">
        <v>0</v>
      </c>
      <c r="E742" s="2">
        <v>0</v>
      </c>
      <c r="F742" s="100">
        <f t="shared" si="388"/>
        <v>0</v>
      </c>
      <c r="G742" s="2">
        <v>0</v>
      </c>
      <c r="H742" s="2">
        <v>0</v>
      </c>
      <c r="I742" s="100">
        <f t="shared" si="389"/>
        <v>0</v>
      </c>
      <c r="J742" s="114">
        <f t="shared" si="390"/>
        <v>0</v>
      </c>
      <c r="K742" s="28" t="s">
        <v>1052</v>
      </c>
      <c r="L742" s="155"/>
      <c r="M742" s="155"/>
      <c r="N742" s="155"/>
      <c r="O742" s="155"/>
      <c r="P742" s="155"/>
      <c r="Q742" s="155"/>
      <c r="R742" s="155"/>
      <c r="S742" s="111" t="s">
        <v>37</v>
      </c>
      <c r="T742" s="89" t="str">
        <f t="shared" si="391"/>
        <v/>
      </c>
      <c r="U742" s="87" t="e">
        <f t="shared" si="391"/>
        <v>#N/A</v>
      </c>
      <c r="V742" s="87" t="str">
        <f t="shared" ca="1" si="391"/>
        <v>66-Victor-Valley_160822182956</v>
      </c>
      <c r="W742" s="87" t="str">
        <f t="shared" ca="1" si="391"/>
        <v>VVAERC aebg_consortiumexpenditures_160722 8_8_2016.xlsm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392"/>
        <v>66 Victor Valley</v>
      </c>
      <c r="B743" s="158" t="s">
        <v>1070</v>
      </c>
      <c r="C743" s="159"/>
      <c r="D743" s="3">
        <v>0</v>
      </c>
      <c r="E743" s="4">
        <v>0</v>
      </c>
      <c r="F743" s="101">
        <f t="shared" si="388"/>
        <v>0</v>
      </c>
      <c r="G743" s="3">
        <v>0</v>
      </c>
      <c r="H743" s="4">
        <v>0</v>
      </c>
      <c r="I743" s="101">
        <f t="shared" si="389"/>
        <v>0</v>
      </c>
      <c r="J743" s="115">
        <f t="shared" si="390"/>
        <v>0</v>
      </c>
      <c r="K743" s="28" t="s">
        <v>1052</v>
      </c>
      <c r="L743" s="155"/>
      <c r="M743" s="155"/>
      <c r="N743" s="155"/>
      <c r="O743" s="155"/>
      <c r="P743" s="155"/>
      <c r="Q743" s="155"/>
      <c r="R743" s="155"/>
      <c r="S743" s="112" t="s">
        <v>1066</v>
      </c>
      <c r="T743" s="89" t="str">
        <f t="shared" si="391"/>
        <v/>
      </c>
      <c r="U743" s="87" t="e">
        <f t="shared" si="391"/>
        <v>#N/A</v>
      </c>
      <c r="V743" s="87" t="str">
        <f t="shared" ca="1" si="391"/>
        <v>66-Victor-Valley_160822182956</v>
      </c>
      <c r="W743" s="87" t="str">
        <f t="shared" ca="1" si="391"/>
        <v>VVAERC aebg_consortiumexpenditures_160722 8_8_2016.xlsm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393">SUM(D736:D743)</f>
        <v>0</v>
      </c>
      <c r="E744" s="96">
        <f t="shared" si="393"/>
        <v>0</v>
      </c>
      <c r="F744" s="102">
        <f t="shared" si="393"/>
        <v>0</v>
      </c>
      <c r="G744" s="96">
        <f t="shared" si="393"/>
        <v>0</v>
      </c>
      <c r="H744" s="96">
        <f t="shared" si="393"/>
        <v>0</v>
      </c>
      <c r="I744" s="102">
        <f t="shared" si="393"/>
        <v>0</v>
      </c>
      <c r="J744" s="114">
        <f t="shared" si="390"/>
        <v>0</v>
      </c>
      <c r="K744" s="30"/>
      <c r="L744" s="162"/>
      <c r="M744" s="162"/>
      <c r="N744" s="162"/>
      <c r="O744" s="162"/>
      <c r="P744" s="162"/>
      <c r="Q744" s="162"/>
      <c r="R744" s="162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70" t="s">
        <v>56</v>
      </c>
      <c r="P748" s="170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71" t="s">
        <v>2</v>
      </c>
      <c r="P749" s="171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64" t="str">
        <f>IF(ISNA(Sheet1!B764),"Please select from the list of member agencies affiliated with the selected Consortium","")</f>
        <v/>
      </c>
      <c r="D750" s="164"/>
      <c r="E750" s="164"/>
      <c r="F750" s="164"/>
      <c r="G750" s="164"/>
      <c r="H750" s="31"/>
      <c r="I750" s="31"/>
      <c r="J750" s="31"/>
      <c r="K750" s="31"/>
      <c r="L750" s="13"/>
      <c r="M750" s="24"/>
      <c r="N750" s="24"/>
      <c r="O750" s="171" t="s">
        <v>12</v>
      </c>
      <c r="P750" s="171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69" t="s">
        <v>1052</v>
      </c>
      <c r="P751" s="169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49" t="s">
        <v>60</v>
      </c>
      <c r="E753" s="150"/>
      <c r="F753" s="150"/>
      <c r="G753" s="150"/>
      <c r="H753" s="150"/>
      <c r="I753" s="150"/>
      <c r="J753" s="151"/>
      <c r="K753" s="27"/>
      <c r="L753" s="139" t="s">
        <v>67</v>
      </c>
      <c r="M753" s="140"/>
      <c r="N753" s="140"/>
      <c r="O753" s="140"/>
      <c r="P753" s="140"/>
      <c r="Q753" s="140"/>
      <c r="R753" s="140"/>
      <c r="S753" s="141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52" t="s">
        <v>1053</v>
      </c>
      <c r="E754" s="152"/>
      <c r="F754" s="152"/>
      <c r="G754" s="152" t="s">
        <v>1054</v>
      </c>
      <c r="H754" s="152"/>
      <c r="I754" s="152"/>
      <c r="J754" s="153" t="s">
        <v>1055</v>
      </c>
      <c r="K754" s="28"/>
      <c r="L754" s="142"/>
      <c r="M754" s="143"/>
      <c r="N754" s="143"/>
      <c r="O754" s="143"/>
      <c r="P754" s="143"/>
      <c r="Q754" s="143"/>
      <c r="R754" s="143"/>
      <c r="S754" s="144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5" t="s">
        <v>2</v>
      </c>
      <c r="C755" s="146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54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394">$B$4</f>
        <v>66 Victor Valley</v>
      </c>
      <c r="B756" s="156" t="s">
        <v>1</v>
      </c>
      <c r="C756" s="157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395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66-Victor-Valley_160822182956</v>
      </c>
      <c r="W756" s="87" t="str">
        <f ca="1">Sheet1!$B$10</f>
        <v>VVAERC aebg_consortiumexpenditures_160722 8_8_2016.xlsm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394"/>
        <v>66 Victor Valley</v>
      </c>
      <c r="B757" s="147" t="s">
        <v>5</v>
      </c>
      <c r="C757" s="148"/>
      <c r="D757" s="2">
        <v>0</v>
      </c>
      <c r="E757" s="2">
        <v>0</v>
      </c>
      <c r="F757" s="100">
        <f t="shared" ref="F757:F762" si="396">SUM(D757:E757)</f>
        <v>0</v>
      </c>
      <c r="G757" s="2">
        <v>0</v>
      </c>
      <c r="H757" s="2">
        <v>0</v>
      </c>
      <c r="I757" s="100">
        <f t="shared" ref="I757:I762" si="397">SUM(G757:H757)</f>
        <v>0</v>
      </c>
      <c r="J757" s="114">
        <f t="shared" ref="J757:J762" si="398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395"/>
        <v>0</v>
      </c>
      <c r="T757" s="89" t="str">
        <f t="shared" ref="T757:U762" si="399">T756</f>
        <v/>
      </c>
      <c r="U757" s="87" t="e">
        <f t="shared" si="399"/>
        <v>#N/A</v>
      </c>
      <c r="V757" s="87" t="str">
        <f ca="1">Sheet1!$B$8</f>
        <v>66-Victor-Valley_160822182956</v>
      </c>
      <c r="W757" s="87" t="str">
        <f ca="1">Sheet1!$B$10</f>
        <v>VVAERC aebg_consortiumexpenditures_160722 8_8_2016.xlsm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394"/>
        <v>66 Victor Valley</v>
      </c>
      <c r="B758" s="147" t="s">
        <v>6</v>
      </c>
      <c r="C758" s="148"/>
      <c r="D758" s="2">
        <v>0</v>
      </c>
      <c r="E758" s="2">
        <v>0</v>
      </c>
      <c r="F758" s="100">
        <f t="shared" si="396"/>
        <v>0</v>
      </c>
      <c r="G758" s="2">
        <v>0</v>
      </c>
      <c r="H758" s="2">
        <v>0</v>
      </c>
      <c r="I758" s="100">
        <f t="shared" si="397"/>
        <v>0</v>
      </c>
      <c r="J758" s="114">
        <f t="shared" si="398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395"/>
        <v>0</v>
      </c>
      <c r="T758" s="89" t="str">
        <f t="shared" si="399"/>
        <v/>
      </c>
      <c r="U758" s="87" t="e">
        <f t="shared" si="399"/>
        <v>#N/A</v>
      </c>
      <c r="V758" s="87" t="str">
        <f ca="1">Sheet1!$B$8</f>
        <v>66-Victor-Valley_160822182956</v>
      </c>
      <c r="W758" s="87" t="str">
        <f ca="1">Sheet1!$B$10</f>
        <v>VVAERC aebg_consortiumexpenditures_160722 8_8_2016.xlsm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394"/>
        <v>66 Victor Valley</v>
      </c>
      <c r="B759" s="147" t="s">
        <v>7</v>
      </c>
      <c r="C759" s="148"/>
      <c r="D759" s="2">
        <v>0</v>
      </c>
      <c r="E759" s="2">
        <v>0</v>
      </c>
      <c r="F759" s="100">
        <f t="shared" si="396"/>
        <v>0</v>
      </c>
      <c r="G759" s="2">
        <v>0</v>
      </c>
      <c r="H759" s="2">
        <v>0</v>
      </c>
      <c r="I759" s="100">
        <f t="shared" si="397"/>
        <v>0</v>
      </c>
      <c r="J759" s="114">
        <f t="shared" si="398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395"/>
        <v>0</v>
      </c>
      <c r="T759" s="89" t="str">
        <f t="shared" si="399"/>
        <v/>
      </c>
      <c r="U759" s="87" t="e">
        <f t="shared" si="399"/>
        <v>#N/A</v>
      </c>
      <c r="V759" s="87" t="str">
        <f ca="1">Sheet1!$B$8</f>
        <v>66-Victor-Valley_160822182956</v>
      </c>
      <c r="W759" s="87" t="str">
        <f ca="1">Sheet1!$B$10</f>
        <v>VVAERC aebg_consortiumexpenditures_160722 8_8_2016.xlsm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394"/>
        <v>66 Victor Valley</v>
      </c>
      <c r="B760" s="147" t="s">
        <v>8</v>
      </c>
      <c r="C760" s="148"/>
      <c r="D760" s="2">
        <v>0</v>
      </c>
      <c r="E760" s="2">
        <v>0</v>
      </c>
      <c r="F760" s="100">
        <f t="shared" si="396"/>
        <v>0</v>
      </c>
      <c r="G760" s="2">
        <v>0</v>
      </c>
      <c r="H760" s="2">
        <v>0</v>
      </c>
      <c r="I760" s="100">
        <f t="shared" si="397"/>
        <v>0</v>
      </c>
      <c r="J760" s="114">
        <f t="shared" si="398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395"/>
        <v>0</v>
      </c>
      <c r="T760" s="89" t="str">
        <f t="shared" si="399"/>
        <v/>
      </c>
      <c r="U760" s="87" t="e">
        <f t="shared" si="399"/>
        <v>#N/A</v>
      </c>
      <c r="V760" s="87" t="str">
        <f ca="1">Sheet1!$B$8</f>
        <v>66-Victor-Valley_160822182956</v>
      </c>
      <c r="W760" s="87" t="str">
        <f ca="1">Sheet1!$B$10</f>
        <v>VVAERC aebg_consortiumexpenditures_160722 8_8_2016.xlsm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394"/>
        <v>66 Victor Valley</v>
      </c>
      <c r="B761" s="147" t="s">
        <v>9</v>
      </c>
      <c r="C761" s="148"/>
      <c r="D761" s="2">
        <v>0</v>
      </c>
      <c r="E761" s="2">
        <v>0</v>
      </c>
      <c r="F761" s="100">
        <f t="shared" si="396"/>
        <v>0</v>
      </c>
      <c r="G761" s="2">
        <v>0</v>
      </c>
      <c r="H761" s="2">
        <v>0</v>
      </c>
      <c r="I761" s="100">
        <f t="shared" si="397"/>
        <v>0</v>
      </c>
      <c r="J761" s="114">
        <f t="shared" si="398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395"/>
        <v>0</v>
      </c>
      <c r="T761" s="89" t="str">
        <f t="shared" si="399"/>
        <v/>
      </c>
      <c r="U761" s="87" t="e">
        <f t="shared" si="399"/>
        <v>#N/A</v>
      </c>
      <c r="V761" s="87" t="str">
        <f ca="1">Sheet1!$B$8</f>
        <v>66-Victor-Valley_160822182956</v>
      </c>
      <c r="W761" s="87" t="str">
        <f ca="1">Sheet1!$B$10</f>
        <v>VVAERC aebg_consortiumexpenditures_160722 8_8_2016.xlsm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394"/>
        <v>66 Victor Valley</v>
      </c>
      <c r="B762" s="158" t="s">
        <v>10</v>
      </c>
      <c r="C762" s="159"/>
      <c r="D762" s="3">
        <v>0</v>
      </c>
      <c r="E762" s="4">
        <v>0</v>
      </c>
      <c r="F762" s="101">
        <f t="shared" si="396"/>
        <v>0</v>
      </c>
      <c r="G762" s="3">
        <v>0</v>
      </c>
      <c r="H762" s="4">
        <v>0</v>
      </c>
      <c r="I762" s="101">
        <f t="shared" si="397"/>
        <v>0</v>
      </c>
      <c r="J762" s="115">
        <f t="shared" si="398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395"/>
        <v>0</v>
      </c>
      <c r="T762" s="89" t="str">
        <f t="shared" si="399"/>
        <v/>
      </c>
      <c r="U762" s="87" t="e">
        <f t="shared" si="399"/>
        <v>#N/A</v>
      </c>
      <c r="V762" s="87" t="str">
        <f ca="1">Sheet1!$B$8</f>
        <v>66-Victor-Valley_160822182956</v>
      </c>
      <c r="W762" s="87" t="str">
        <f ca="1">Sheet1!$B$10</f>
        <v>VVAERC aebg_consortiumexpenditures_160722 8_8_2016.xlsm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60" t="s">
        <v>11</v>
      </c>
      <c r="C763" s="161"/>
      <c r="D763" s="96">
        <f t="shared" ref="D763:E763" si="400">SUM(D756:D762)</f>
        <v>0</v>
      </c>
      <c r="E763" s="96">
        <f t="shared" si="400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1">SUM(L756:L762)</f>
        <v>0</v>
      </c>
      <c r="M763" s="96">
        <f t="shared" si="401"/>
        <v>0</v>
      </c>
      <c r="N763" s="96">
        <f t="shared" si="401"/>
        <v>0</v>
      </c>
      <c r="O763" s="96">
        <f t="shared" si="401"/>
        <v>0</v>
      </c>
      <c r="P763" s="96">
        <f t="shared" si="401"/>
        <v>0</v>
      </c>
      <c r="Q763" s="96">
        <f t="shared" si="401"/>
        <v>0</v>
      </c>
      <c r="R763" s="96">
        <f t="shared" si="401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5" t="s">
        <v>12</v>
      </c>
      <c r="C765" s="146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66 Victor Valley</v>
      </c>
      <c r="B766" s="156" t="s">
        <v>21</v>
      </c>
      <c r="C766" s="157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66-Victor-Valley_160822182956</v>
      </c>
      <c r="W766" s="87" t="str">
        <f ca="1">W762</f>
        <v>VVAERC aebg_consortiumexpenditures_160722 8_8_2016.xlsm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66 Victor Valley</v>
      </c>
      <c r="B767" s="147" t="s">
        <v>22</v>
      </c>
      <c r="C767" s="148"/>
      <c r="D767" s="2">
        <v>0</v>
      </c>
      <c r="E767" s="2">
        <v>0</v>
      </c>
      <c r="F767" s="99">
        <f t="shared" ref="F767:F770" si="402">SUM(D767:E767)</f>
        <v>0</v>
      </c>
      <c r="G767" s="2">
        <v>0</v>
      </c>
      <c r="H767" s="2">
        <v>0</v>
      </c>
      <c r="I767" s="100">
        <f t="shared" ref="I767:I770" si="403">SUM(G767:H767)</f>
        <v>0</v>
      </c>
      <c r="J767" s="114">
        <f t="shared" ref="J767:J771" si="404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05">T766</f>
        <v/>
      </c>
      <c r="U767" s="87" t="e">
        <f t="shared" si="405"/>
        <v>#N/A</v>
      </c>
      <c r="V767" s="87" t="str">
        <f t="shared" ca="1" si="405"/>
        <v>66-Victor-Valley_160822182956</v>
      </c>
      <c r="W767" s="87" t="str">
        <f t="shared" ca="1" si="405"/>
        <v>VVAERC aebg_consortiumexpenditures_160722 8_8_2016.xlsm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66 Victor Valley</v>
      </c>
      <c r="B768" s="147" t="s">
        <v>23</v>
      </c>
      <c r="C768" s="148"/>
      <c r="D768" s="2">
        <v>0</v>
      </c>
      <c r="E768" s="2">
        <v>0</v>
      </c>
      <c r="F768" s="99">
        <f t="shared" si="402"/>
        <v>0</v>
      </c>
      <c r="G768" s="2">
        <v>0</v>
      </c>
      <c r="H768" s="2">
        <v>0</v>
      </c>
      <c r="I768" s="100">
        <f t="shared" si="403"/>
        <v>0</v>
      </c>
      <c r="J768" s="114">
        <f t="shared" si="404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05"/>
        <v/>
      </c>
      <c r="U768" s="87" t="e">
        <f t="shared" si="405"/>
        <v>#N/A</v>
      </c>
      <c r="V768" s="87" t="str">
        <f t="shared" ca="1" si="405"/>
        <v>66-Victor-Valley_160822182956</v>
      </c>
      <c r="W768" s="87" t="str">
        <f t="shared" ca="1" si="405"/>
        <v>VVAERC aebg_consortiumexpenditures_160722 8_8_2016.xlsm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66 Victor Valley</v>
      </c>
      <c r="B769" s="147" t="s">
        <v>24</v>
      </c>
      <c r="C769" s="148"/>
      <c r="D769" s="2">
        <v>0</v>
      </c>
      <c r="E769" s="2">
        <v>0</v>
      </c>
      <c r="F769" s="99">
        <f t="shared" si="402"/>
        <v>0</v>
      </c>
      <c r="G769" s="2">
        <v>0</v>
      </c>
      <c r="H769" s="2">
        <v>0</v>
      </c>
      <c r="I769" s="100">
        <f t="shared" si="403"/>
        <v>0</v>
      </c>
      <c r="J769" s="114">
        <f t="shared" si="404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05"/>
        <v/>
      </c>
      <c r="U769" s="87" t="e">
        <f t="shared" si="405"/>
        <v>#N/A</v>
      </c>
      <c r="V769" s="87" t="str">
        <f t="shared" ca="1" si="405"/>
        <v>66-Victor-Valley_160822182956</v>
      </c>
      <c r="W769" s="87" t="str">
        <f t="shared" ca="1" si="405"/>
        <v>VVAERC aebg_consortiumexpenditures_160722 8_8_2016.xlsm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66 Victor Valley</v>
      </c>
      <c r="B770" s="147" t="s">
        <v>25</v>
      </c>
      <c r="C770" s="148"/>
      <c r="D770" s="3">
        <v>0</v>
      </c>
      <c r="E770" s="4">
        <v>0</v>
      </c>
      <c r="F770" s="101">
        <f t="shared" si="402"/>
        <v>0</v>
      </c>
      <c r="G770" s="3">
        <v>0</v>
      </c>
      <c r="H770" s="4">
        <v>0</v>
      </c>
      <c r="I770" s="101">
        <f t="shared" si="403"/>
        <v>0</v>
      </c>
      <c r="J770" s="115">
        <f t="shared" si="404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05"/>
        <v/>
      </c>
      <c r="U770" s="87" t="e">
        <f t="shared" si="405"/>
        <v>#N/A</v>
      </c>
      <c r="V770" s="87" t="str">
        <f t="shared" ca="1" si="405"/>
        <v>66-Victor-Valley_160822182956</v>
      </c>
      <c r="W770" s="87" t="str">
        <f t="shared" ca="1" si="405"/>
        <v>VVAERC aebg_consortiumexpenditures_160722 8_8_2016.xlsm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66" t="s">
        <v>11</v>
      </c>
      <c r="C771" s="167"/>
      <c r="D771" s="96">
        <f t="shared" ref="D771:E771" si="406">SUM(D766:D770)</f>
        <v>0</v>
      </c>
      <c r="E771" s="96">
        <f t="shared" si="406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04"/>
        <v>0</v>
      </c>
      <c r="K771" s="29"/>
      <c r="L771" s="96">
        <f t="shared" ref="L771:R771" si="407">SUM(L766:L770)</f>
        <v>0</v>
      </c>
      <c r="M771" s="96">
        <f t="shared" si="407"/>
        <v>0</v>
      </c>
      <c r="N771" s="96">
        <f t="shared" si="407"/>
        <v>0</v>
      </c>
      <c r="O771" s="96">
        <f t="shared" si="407"/>
        <v>0</v>
      </c>
      <c r="P771" s="96">
        <f t="shared" si="407"/>
        <v>0</v>
      </c>
      <c r="Q771" s="96">
        <f t="shared" si="407"/>
        <v>0</v>
      </c>
      <c r="R771" s="96">
        <f t="shared" si="407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5" t="s">
        <v>26</v>
      </c>
      <c r="C773" s="146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68"/>
      <c r="M773" s="168"/>
      <c r="N773" s="168"/>
      <c r="O773" s="168"/>
      <c r="P773" s="168"/>
      <c r="Q773" s="168"/>
      <c r="R773" s="168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66 Victor Valley</v>
      </c>
      <c r="B774" s="156" t="s">
        <v>27</v>
      </c>
      <c r="C774" s="157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55"/>
      <c r="M774" s="155"/>
      <c r="N774" s="155"/>
      <c r="O774" s="155"/>
      <c r="P774" s="155"/>
      <c r="Q774" s="155"/>
      <c r="R774" s="155"/>
      <c r="S774" s="98"/>
      <c r="T774" s="89" t="str">
        <f>T770</f>
        <v/>
      </c>
      <c r="U774" s="87" t="e">
        <f>U770</f>
        <v>#N/A</v>
      </c>
      <c r="V774" s="87" t="str">
        <f ca="1">V770</f>
        <v>66-Victor-Valley_160822182956</v>
      </c>
      <c r="W774" s="87" t="str">
        <f ca="1">W770</f>
        <v>VVAERC aebg_consortiumexpenditures_160722 8_8_2016.xlsm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66 Victor Valley</v>
      </c>
      <c r="B775" s="147" t="s">
        <v>28</v>
      </c>
      <c r="C775" s="148"/>
      <c r="D775" s="2">
        <v>0</v>
      </c>
      <c r="E775" s="2">
        <v>0</v>
      </c>
      <c r="F775" s="100">
        <f t="shared" ref="F775:F781" si="408">SUM(D775:E775)</f>
        <v>0</v>
      </c>
      <c r="G775" s="2">
        <v>0</v>
      </c>
      <c r="H775" s="2">
        <v>0</v>
      </c>
      <c r="I775" s="100">
        <f t="shared" ref="I775:I781" si="409">SUM(G775:H775)</f>
        <v>0</v>
      </c>
      <c r="J775" s="114">
        <f t="shared" ref="J775:J782" si="410">IF(F775-I775=0,0,IF(F775-I775&gt;0,TEXT(ABS(F775-I775),"$#,###")&amp;" ▼",TEXT(ABS(F775-I775),"$#,###")&amp;" ▲"))</f>
        <v>0</v>
      </c>
      <c r="K775" s="28" t="s">
        <v>1052</v>
      </c>
      <c r="L775" s="155"/>
      <c r="M775" s="155"/>
      <c r="N775" s="155"/>
      <c r="O775" s="155"/>
      <c r="P775" s="155"/>
      <c r="Q775" s="155"/>
      <c r="R775" s="155"/>
      <c r="S775" s="98"/>
      <c r="T775" s="89" t="str">
        <f t="shared" ref="T775:W781" si="411">T774</f>
        <v/>
      </c>
      <c r="U775" s="87" t="e">
        <f t="shared" si="411"/>
        <v>#N/A</v>
      </c>
      <c r="V775" s="87" t="str">
        <f t="shared" ca="1" si="411"/>
        <v>66-Victor-Valley_160822182956</v>
      </c>
      <c r="W775" s="87" t="str">
        <f t="shared" ca="1" si="411"/>
        <v>VVAERC aebg_consortiumexpenditures_160722 8_8_2016.xlsm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12">A775</f>
        <v>66 Victor Valley</v>
      </c>
      <c r="B776" s="147" t="s">
        <v>29</v>
      </c>
      <c r="C776" s="148"/>
      <c r="D776" s="2">
        <v>0</v>
      </c>
      <c r="E776" s="2">
        <v>0</v>
      </c>
      <c r="F776" s="100">
        <f t="shared" si="408"/>
        <v>0</v>
      </c>
      <c r="G776" s="2">
        <v>0</v>
      </c>
      <c r="H776" s="2">
        <v>0</v>
      </c>
      <c r="I776" s="100">
        <f t="shared" si="409"/>
        <v>0</v>
      </c>
      <c r="J776" s="114">
        <f t="shared" si="410"/>
        <v>0</v>
      </c>
      <c r="K776" s="28" t="s">
        <v>1052</v>
      </c>
      <c r="L776" s="155"/>
      <c r="M776" s="155"/>
      <c r="N776" s="155"/>
      <c r="O776" s="155"/>
      <c r="P776" s="155"/>
      <c r="Q776" s="155"/>
      <c r="R776" s="155"/>
      <c r="S776" s="98"/>
      <c r="T776" s="89" t="str">
        <f t="shared" si="411"/>
        <v/>
      </c>
      <c r="U776" s="87" t="e">
        <f t="shared" si="411"/>
        <v>#N/A</v>
      </c>
      <c r="V776" s="87" t="str">
        <f t="shared" ca="1" si="411"/>
        <v>66-Victor-Valley_160822182956</v>
      </c>
      <c r="W776" s="87" t="str">
        <f t="shared" ca="1" si="411"/>
        <v>VVAERC aebg_consortiumexpenditures_160722 8_8_2016.xlsm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12"/>
        <v>66 Victor Valley</v>
      </c>
      <c r="B777" s="147" t="s">
        <v>30</v>
      </c>
      <c r="C777" s="148"/>
      <c r="D777" s="1">
        <v>0</v>
      </c>
      <c r="E777" s="1">
        <v>0</v>
      </c>
      <c r="F777" s="100">
        <f t="shared" si="408"/>
        <v>0</v>
      </c>
      <c r="G777" s="1">
        <v>0</v>
      </c>
      <c r="H777" s="1">
        <v>0</v>
      </c>
      <c r="I777" s="100">
        <f t="shared" si="409"/>
        <v>0</v>
      </c>
      <c r="J777" s="114">
        <f t="shared" si="410"/>
        <v>0</v>
      </c>
      <c r="K777" s="28" t="s">
        <v>1052</v>
      </c>
      <c r="L777" s="155"/>
      <c r="M777" s="155"/>
      <c r="N777" s="155"/>
      <c r="O777" s="155"/>
      <c r="P777" s="155"/>
      <c r="Q777" s="155"/>
      <c r="R777" s="155"/>
      <c r="S777" s="98"/>
      <c r="T777" s="89" t="str">
        <f t="shared" si="411"/>
        <v/>
      </c>
      <c r="U777" s="87" t="e">
        <f t="shared" si="411"/>
        <v>#N/A</v>
      </c>
      <c r="V777" s="87" t="str">
        <f t="shared" ca="1" si="411"/>
        <v>66-Victor-Valley_160822182956</v>
      </c>
      <c r="W777" s="87" t="str">
        <f t="shared" ca="1" si="411"/>
        <v>VVAERC aebg_consortiumexpenditures_160722 8_8_2016.xlsm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12"/>
        <v>66 Victor Valley</v>
      </c>
      <c r="B778" s="147" t="s">
        <v>31</v>
      </c>
      <c r="C778" s="148"/>
      <c r="D778" s="2">
        <v>0</v>
      </c>
      <c r="E778" s="2">
        <v>0</v>
      </c>
      <c r="F778" s="100">
        <f t="shared" si="408"/>
        <v>0</v>
      </c>
      <c r="G778" s="2">
        <v>0</v>
      </c>
      <c r="H778" s="2">
        <v>0</v>
      </c>
      <c r="I778" s="100">
        <f t="shared" si="409"/>
        <v>0</v>
      </c>
      <c r="J778" s="114">
        <f t="shared" si="410"/>
        <v>0</v>
      </c>
      <c r="K778" s="28" t="s">
        <v>1052</v>
      </c>
      <c r="L778" s="155"/>
      <c r="M778" s="155"/>
      <c r="N778" s="155"/>
      <c r="O778" s="155"/>
      <c r="P778" s="155"/>
      <c r="Q778" s="155"/>
      <c r="R778" s="155"/>
      <c r="S778" s="98"/>
      <c r="T778" s="89" t="str">
        <f t="shared" si="411"/>
        <v/>
      </c>
      <c r="U778" s="87" t="e">
        <f t="shared" si="411"/>
        <v>#N/A</v>
      </c>
      <c r="V778" s="87" t="str">
        <f t="shared" ca="1" si="411"/>
        <v>66-Victor-Valley_160822182956</v>
      </c>
      <c r="W778" s="87" t="str">
        <f t="shared" ca="1" si="411"/>
        <v>VVAERC aebg_consortiumexpenditures_160722 8_8_2016.xlsm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12"/>
        <v>66 Victor Valley</v>
      </c>
      <c r="B779" s="147" t="s">
        <v>32</v>
      </c>
      <c r="C779" s="148"/>
      <c r="D779" s="2">
        <v>0</v>
      </c>
      <c r="E779" s="2">
        <v>0</v>
      </c>
      <c r="F779" s="100">
        <f t="shared" si="408"/>
        <v>0</v>
      </c>
      <c r="G779" s="2">
        <v>0</v>
      </c>
      <c r="H779" s="2">
        <v>0</v>
      </c>
      <c r="I779" s="100">
        <f t="shared" si="409"/>
        <v>0</v>
      </c>
      <c r="J779" s="114">
        <f t="shared" si="410"/>
        <v>0</v>
      </c>
      <c r="K779" s="28" t="s">
        <v>1052</v>
      </c>
      <c r="L779" s="155"/>
      <c r="M779" s="155"/>
      <c r="N779" s="155"/>
      <c r="O779" s="155"/>
      <c r="P779" s="155"/>
      <c r="Q779" s="155"/>
      <c r="R779" s="155"/>
      <c r="S779" s="66"/>
      <c r="T779" s="89" t="str">
        <f t="shared" si="411"/>
        <v/>
      </c>
      <c r="U779" s="87" t="e">
        <f t="shared" si="411"/>
        <v>#N/A</v>
      </c>
      <c r="V779" s="87" t="str">
        <f t="shared" ca="1" si="411"/>
        <v>66-Victor-Valley_160822182956</v>
      </c>
      <c r="W779" s="87" t="str">
        <f t="shared" ca="1" si="411"/>
        <v>VVAERC aebg_consortiumexpenditures_160722 8_8_2016.xlsm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12"/>
        <v>66 Victor Valley</v>
      </c>
      <c r="B780" s="147" t="s">
        <v>33</v>
      </c>
      <c r="C780" s="148"/>
      <c r="D780" s="2">
        <v>0</v>
      </c>
      <c r="E780" s="2">
        <v>0</v>
      </c>
      <c r="F780" s="100">
        <f t="shared" si="408"/>
        <v>0</v>
      </c>
      <c r="G780" s="2">
        <v>0</v>
      </c>
      <c r="H780" s="2">
        <v>0</v>
      </c>
      <c r="I780" s="100">
        <f t="shared" si="409"/>
        <v>0</v>
      </c>
      <c r="J780" s="114">
        <f t="shared" si="410"/>
        <v>0</v>
      </c>
      <c r="K780" s="28" t="s">
        <v>1052</v>
      </c>
      <c r="L780" s="155"/>
      <c r="M780" s="155"/>
      <c r="N780" s="155"/>
      <c r="O780" s="155"/>
      <c r="P780" s="155"/>
      <c r="Q780" s="155"/>
      <c r="R780" s="155"/>
      <c r="S780" s="111" t="s">
        <v>37</v>
      </c>
      <c r="T780" s="89" t="str">
        <f t="shared" si="411"/>
        <v/>
      </c>
      <c r="U780" s="87" t="e">
        <f t="shared" si="411"/>
        <v>#N/A</v>
      </c>
      <c r="V780" s="87" t="str">
        <f t="shared" ca="1" si="411"/>
        <v>66-Victor-Valley_160822182956</v>
      </c>
      <c r="W780" s="87" t="str">
        <f t="shared" ca="1" si="411"/>
        <v>VVAERC aebg_consortiumexpenditures_160722 8_8_2016.xlsm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12"/>
        <v>66 Victor Valley</v>
      </c>
      <c r="B781" s="158" t="s">
        <v>1070</v>
      </c>
      <c r="C781" s="159"/>
      <c r="D781" s="3">
        <v>0</v>
      </c>
      <c r="E781" s="4">
        <v>0</v>
      </c>
      <c r="F781" s="101">
        <f t="shared" si="408"/>
        <v>0</v>
      </c>
      <c r="G781" s="3">
        <v>0</v>
      </c>
      <c r="H781" s="4">
        <v>0</v>
      </c>
      <c r="I781" s="101">
        <f t="shared" si="409"/>
        <v>0</v>
      </c>
      <c r="J781" s="115">
        <f t="shared" si="410"/>
        <v>0</v>
      </c>
      <c r="K781" s="28" t="s">
        <v>1052</v>
      </c>
      <c r="L781" s="155"/>
      <c r="M781" s="155"/>
      <c r="N781" s="155"/>
      <c r="O781" s="155"/>
      <c r="P781" s="155"/>
      <c r="Q781" s="155"/>
      <c r="R781" s="155"/>
      <c r="S781" s="112" t="s">
        <v>1066</v>
      </c>
      <c r="T781" s="89" t="str">
        <f t="shared" si="411"/>
        <v/>
      </c>
      <c r="U781" s="87" t="e">
        <f t="shared" si="411"/>
        <v>#N/A</v>
      </c>
      <c r="V781" s="87" t="str">
        <f t="shared" ca="1" si="411"/>
        <v>66-Victor-Valley_160822182956</v>
      </c>
      <c r="W781" s="87" t="str">
        <f t="shared" ca="1" si="411"/>
        <v>VVAERC aebg_consortiumexpenditures_160722 8_8_2016.xlsm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13">SUM(D774:D781)</f>
        <v>0</v>
      </c>
      <c r="E782" s="96">
        <f t="shared" si="413"/>
        <v>0</v>
      </c>
      <c r="F782" s="102">
        <f t="shared" si="413"/>
        <v>0</v>
      </c>
      <c r="G782" s="96">
        <f t="shared" si="413"/>
        <v>0</v>
      </c>
      <c r="H782" s="96">
        <f t="shared" si="413"/>
        <v>0</v>
      </c>
      <c r="I782" s="102">
        <f t="shared" si="413"/>
        <v>0</v>
      </c>
      <c r="J782" s="114">
        <f t="shared" si="410"/>
        <v>0</v>
      </c>
      <c r="K782" s="30"/>
      <c r="L782" s="162"/>
      <c r="M782" s="162"/>
      <c r="N782" s="162"/>
      <c r="O782" s="162"/>
      <c r="P782" s="162"/>
      <c r="Q782" s="162"/>
      <c r="R782" s="162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algorithmName="SHA-512" hashValue="NVdugw7d5UiXewNBjR1Xl+JdccNOknBt4U28BChk6OiMnFKYk1G0Hg/oeCY/8CY7jZVOQdj3/Oo2uyHZuf8MKA==" saltValue="kASiCzR8yZL+kJ1sj6E7wA==" spinCount="100000" sheet="1" objects="1" scenarios="1"/>
  <mergeCells count="901"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O528:P528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L628:R628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O414:P414"/>
    <mergeCell ref="O415:P415"/>
    <mergeCell ref="O416:P416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O269:P269"/>
    <mergeCell ref="B258:C258"/>
    <mergeCell ref="B259:C259"/>
    <mergeCell ref="B260:C260"/>
    <mergeCell ref="B255:C255"/>
    <mergeCell ref="B256:C256"/>
    <mergeCell ref="B257:C257"/>
    <mergeCell ref="C268:G268"/>
    <mergeCell ref="B261:C261"/>
    <mergeCell ref="B262:C262"/>
    <mergeCell ref="L263:R263"/>
    <mergeCell ref="O266:P266"/>
    <mergeCell ref="O267:P267"/>
    <mergeCell ref="O268:P268"/>
    <mergeCell ref="B250:C250"/>
    <mergeCell ref="B251:C251"/>
    <mergeCell ref="B252:C252"/>
    <mergeCell ref="B254:C254"/>
    <mergeCell ref="B244:C244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O232:P232"/>
    <mergeCell ref="B220:C220"/>
    <mergeCell ref="B221:C221"/>
    <mergeCell ref="B222:C222"/>
    <mergeCell ref="B217:C217"/>
    <mergeCell ref="B218:C218"/>
    <mergeCell ref="B219:C219"/>
    <mergeCell ref="C231:G231"/>
    <mergeCell ref="B223:C223"/>
    <mergeCell ref="B224:C224"/>
    <mergeCell ref="L225:R225"/>
    <mergeCell ref="O229:P229"/>
    <mergeCell ref="O230:P230"/>
    <mergeCell ref="O231:P231"/>
    <mergeCell ref="B212:C212"/>
    <mergeCell ref="B213:C213"/>
    <mergeCell ref="B214:C214"/>
    <mergeCell ref="B216:C216"/>
    <mergeCell ref="B206:C206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O194:P194"/>
    <mergeCell ref="B182:C182"/>
    <mergeCell ref="B183:C183"/>
    <mergeCell ref="B184:C184"/>
    <mergeCell ref="B179:C179"/>
    <mergeCell ref="B180:C180"/>
    <mergeCell ref="B181:C181"/>
    <mergeCell ref="C193:G193"/>
    <mergeCell ref="B185:C185"/>
    <mergeCell ref="B186:C186"/>
    <mergeCell ref="L187:R187"/>
    <mergeCell ref="O191:P191"/>
    <mergeCell ref="O192:P192"/>
    <mergeCell ref="O193:P193"/>
    <mergeCell ref="B174:C174"/>
    <mergeCell ref="B175:C175"/>
    <mergeCell ref="B176:C176"/>
    <mergeCell ref="B178:C178"/>
    <mergeCell ref="B168:C168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D121:J121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D83:J83"/>
    <mergeCell ref="D84:F84"/>
    <mergeCell ref="G84:I84"/>
    <mergeCell ref="J84:J85"/>
    <mergeCell ref="B73:C73"/>
    <mergeCell ref="B74:C74"/>
    <mergeCell ref="L75:R75"/>
    <mergeCell ref="B88:C88"/>
    <mergeCell ref="B70:C70"/>
    <mergeCell ref="B71:C71"/>
    <mergeCell ref="B72:C72"/>
    <mergeCell ref="B67:C67"/>
    <mergeCell ref="B68:C68"/>
    <mergeCell ref="B69:C69"/>
    <mergeCell ref="B62:C62"/>
    <mergeCell ref="B63:C63"/>
    <mergeCell ref="B64:C64"/>
    <mergeCell ref="B66:C66"/>
    <mergeCell ref="B56:C56"/>
    <mergeCell ref="B58:C58"/>
    <mergeCell ref="B59:C59"/>
    <mergeCell ref="B60:C60"/>
    <mergeCell ref="B61:C61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B35:C35"/>
    <mergeCell ref="B36:C36"/>
    <mergeCell ref="B37:C37"/>
    <mergeCell ref="B12:C12"/>
    <mergeCell ref="B26:C26"/>
    <mergeCell ref="B27:C27"/>
    <mergeCell ref="B29:C29"/>
    <mergeCell ref="D46:J46"/>
    <mergeCell ref="D47:F47"/>
    <mergeCell ref="G47:I47"/>
    <mergeCell ref="J47:J48"/>
    <mergeCell ref="B19:C19"/>
    <mergeCell ref="B21:C21"/>
    <mergeCell ref="B22:C22"/>
    <mergeCell ref="B23:C23"/>
    <mergeCell ref="B24:C24"/>
    <mergeCell ref="L38:R38"/>
    <mergeCell ref="L31:R31"/>
    <mergeCell ref="D2:S2"/>
    <mergeCell ref="C43:G43"/>
    <mergeCell ref="L34:R34"/>
    <mergeCell ref="L35:R35"/>
    <mergeCell ref="L36:R36"/>
    <mergeCell ref="L37:R37"/>
    <mergeCell ref="L29:R29"/>
    <mergeCell ref="O4:P4"/>
    <mergeCell ref="O5:P5"/>
    <mergeCell ref="O6:P6"/>
    <mergeCell ref="O7:P7"/>
    <mergeCell ref="O41:P41"/>
    <mergeCell ref="O42:P42"/>
    <mergeCell ref="O43:P43"/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30:C30"/>
    <mergeCell ref="L30:R30"/>
    <mergeCell ref="B18:C18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Martha Mendez</cp:lastModifiedBy>
  <dcterms:created xsi:type="dcterms:W3CDTF">2016-06-09T14:29:08Z</dcterms:created>
  <dcterms:modified xsi:type="dcterms:W3CDTF">2016-08-23T01:30:07Z</dcterms:modified>
</cp:coreProperties>
</file>