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70 North Central (Yuba)\"/>
    </mc:Choice>
  </mc:AlternateContent>
  <bookViews>
    <workbookView xWindow="0" yWindow="690" windowWidth="22470" windowHeight="11340" tabRatio="747"/>
  </bookViews>
  <sheets>
    <sheet name="Summary" sheetId="41" r:id="rId1"/>
    <sheet name="ddConsortia" sheetId="42" state="hidden" r:id="rId2"/>
    <sheet name="YCCD" sheetId="39" r:id="rId3"/>
    <sheet name="WJUSD" sheetId="61" r:id="rId4"/>
    <sheet name="YOLO COE" sheetId="43" r:id="rId5"/>
    <sheet name="SUTTER COE" sheetId="44" r:id="rId6"/>
    <sheet name="YUBA COE" sheetId="45" r:id="rId7"/>
    <sheet name="COLUSA COE" sheetId="46" r:id="rId8"/>
    <sheet name="KONOCTI" sheetId="47" r:id="rId9"/>
    <sheet name="Sheet8" sheetId="48" r:id="rId10"/>
    <sheet name="Sheet9" sheetId="49" r:id="rId11"/>
    <sheet name="Sheet10" sheetId="50" r:id="rId12"/>
    <sheet name="Sheet11" sheetId="51" r:id="rId13"/>
    <sheet name="Sheet12" sheetId="52" r:id="rId14"/>
    <sheet name="Sheet13" sheetId="53" r:id="rId15"/>
    <sheet name="Sheet14" sheetId="54" r:id="rId16"/>
    <sheet name="Sheet15" sheetId="55" r:id="rId17"/>
    <sheet name="Sheet16" sheetId="56" r:id="rId18"/>
    <sheet name="Sheet17" sheetId="57" r:id="rId19"/>
    <sheet name="Sheet18" sheetId="58" r:id="rId20"/>
    <sheet name="Sheet19" sheetId="59" r:id="rId21"/>
    <sheet name="Sheet20" sheetId="60" r:id="rId22"/>
  </sheets>
  <externalReferences>
    <externalReference r:id="rId23"/>
  </externalReferences>
  <definedNames>
    <definedName name="ddConsortia" localSheetId="7">#REF!</definedName>
    <definedName name="ddConsortia" localSheetId="1">[1]Census!$A$2:$A$71</definedName>
    <definedName name="ddConsortia" localSheetId="8">#REF!</definedName>
    <definedName name="ddConsortia" localSheetId="11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9">#REF!</definedName>
    <definedName name="ddConsortia" localSheetId="10">#REF!</definedName>
    <definedName name="ddConsortia" localSheetId="5">#REF!</definedName>
    <definedName name="ddConsortia" localSheetId="3">#REF!</definedName>
    <definedName name="ddConsortia" localSheetId="4">#REF!</definedName>
    <definedName name="ddConsortia" localSheetId="6">#REF!</definedName>
    <definedName name="ddConsortia">#REF!</definedName>
    <definedName name="ddConsortium">ddConsortia!$A$2:$A$72</definedName>
    <definedName name="_xlnm.Print_Area" localSheetId="7">'COLUSA COE'!$A$1:$AB$72</definedName>
    <definedName name="_xlnm.Print_Area" localSheetId="8">KONOCTI!$A$1:$AB$72</definedName>
    <definedName name="_xlnm.Print_Area" localSheetId="11">Sheet10!$A$1:$AB$72</definedName>
    <definedName name="_xlnm.Print_Area" localSheetId="12">Sheet11!$A$1:$AB$72</definedName>
    <definedName name="_xlnm.Print_Area" localSheetId="13">Sheet12!$A$1:$AB$72</definedName>
    <definedName name="_xlnm.Print_Area" localSheetId="14">Sheet13!$A$1:$AB$72</definedName>
    <definedName name="_xlnm.Print_Area" localSheetId="15">Sheet14!$A$1:$AB$72</definedName>
    <definedName name="_xlnm.Print_Area" localSheetId="16">Sheet15!$A$1:$AB$72</definedName>
    <definedName name="_xlnm.Print_Area" localSheetId="17">Sheet16!$A$1:$AB$72</definedName>
    <definedName name="_xlnm.Print_Area" localSheetId="18">Sheet17!$A$1:$AB$72</definedName>
    <definedName name="_xlnm.Print_Area" localSheetId="19">Sheet18!$A$1:$AB$72</definedName>
    <definedName name="_xlnm.Print_Area" localSheetId="20">Sheet19!$A$1:$AB$72</definedName>
    <definedName name="_xlnm.Print_Area" localSheetId="21">Sheet20!$A$1:$AB$72</definedName>
    <definedName name="_xlnm.Print_Area" localSheetId="9">Sheet8!$A$1:$AB$72</definedName>
    <definedName name="_xlnm.Print_Area" localSheetId="10">Sheet9!$A$1:$AB$72</definedName>
    <definedName name="_xlnm.Print_Area" localSheetId="0">Summary!$A$1:$AB$71</definedName>
    <definedName name="_xlnm.Print_Area" localSheetId="5">'SUTTER COE'!$A$1:$AB$72</definedName>
    <definedName name="_xlnm.Print_Area" localSheetId="3">WJUSD!$A$1:$AB$72</definedName>
    <definedName name="_xlnm.Print_Area" localSheetId="2">YCCD!$A$1:$AB$72</definedName>
    <definedName name="_xlnm.Print_Area" localSheetId="4">'YOLO COE'!$A$1:$AB$72</definedName>
    <definedName name="_xlnm.Print_Area" localSheetId="6">'YUBA COE'!$A$1:$AB$72</definedName>
    <definedName name="tblDemographics" localSheetId="7">#REF!</definedName>
    <definedName name="tblDemographics" localSheetId="8">#REF!</definedName>
    <definedName name="tblDemographics" localSheetId="11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9">#REF!</definedName>
    <definedName name="tblDemographics" localSheetId="10">#REF!</definedName>
    <definedName name="tblDemographics" localSheetId="5">#REF!</definedName>
    <definedName name="tblDemographics" localSheetId="3">#REF!</definedName>
    <definedName name="tblDemographics" localSheetId="4">#REF!</definedName>
    <definedName name="tblDemographics" localSheetId="6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41" l="1"/>
  <c r="H47" i="41"/>
  <c r="F43" i="41"/>
  <c r="F45" i="41"/>
  <c r="F47" i="41"/>
  <c r="J47" i="41"/>
  <c r="L45" i="41"/>
  <c r="L47" i="41"/>
  <c r="N47" i="41"/>
  <c r="N45" i="41"/>
  <c r="J43" i="41"/>
  <c r="J44" i="39"/>
  <c r="N46" i="39"/>
  <c r="N46" i="61"/>
  <c r="F48" i="61"/>
  <c r="L48" i="61"/>
  <c r="N48" i="61"/>
  <c r="F48" i="43"/>
  <c r="L48" i="43"/>
  <c r="N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Z35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F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39"/>
</calcChain>
</file>

<file path=xl/sharedStrings.xml><?xml version="1.0" encoding="utf-8"?>
<sst xmlns="http://schemas.openxmlformats.org/spreadsheetml/2006/main" count="1276" uniqueCount="125">
  <si>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</si>
  <si>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</si>
  <si>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</si>
  <si>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</si>
  <si>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</si>
  <si>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</si>
  <si>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</si>
  <si>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</si>
  <si>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</si>
  <si>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</si>
  <si>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</si>
  <si>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</si>
  <si>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</si>
  <si>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</si>
  <si>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</si>
  <si>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</si>
  <si>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</si>
  <si>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</si>
  <si>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</si>
  <si>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</si>
  <si>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</si>
  <si>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</si>
  <si>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</si>
  <si>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</si>
  <si>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</si>
  <si>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</si>
  <si>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</si>
  <si>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</si>
  <si>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</si>
  <si>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</si>
  <si>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</si>
  <si>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</si>
  <si>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</si>
  <si>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</si>
  <si>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</si>
  <si>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</si>
  <si>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</si>
  <si>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</si>
  <si>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</si>
  <si>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</si>
  <si>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</si>
  <si>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</si>
  <si>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</si>
  <si>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</si>
  <si>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</si>
  <si>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</si>
  <si>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</si>
  <si>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</si>
  <si>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</si>
  <si>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</si>
  <si>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</si>
  <si>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</si>
  <si>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</si>
  <si>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</si>
  <si>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</si>
  <si>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</si>
  <si>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</si>
  <si>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</si>
  <si>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</si>
  <si>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</si>
  <si>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</si>
  <si>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</si>
  <si>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</si>
  <si>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</si>
  <si>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</si>
  <si>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</si>
  <si>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</si>
  <si>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</si>
  <si>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</si>
  <si>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</si>
  <si>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</si>
  <si>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</si>
  <si>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</si>
  <si>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</si>
  <si>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</si>
  <si>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</si>
  <si>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</si>
  <si>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</si>
  <si>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</si>
  <si>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</si>
  <si>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</si>
  <si>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</si>
  <si>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</si>
  <si>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</si>
  <si>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</si>
  <si>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</si>
  <si>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</si>
  <si>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</si>
  <si>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</si>
  <si>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</si>
  <si>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</si>
  <si>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</si>
  <si>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</si>
  <si>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</si>
  <si>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</si>
  <si>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</si>
  <si>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</si>
  <si>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</si>
  <si>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</si>
  <si>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</si>
  <si>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</si>
  <si>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</si>
  <si>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</si>
  <si>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</si>
  <si>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</si>
  <si>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</si>
  <si>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</si>
  <si>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</si>
  <si>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</si>
  <si>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</si>
  <si>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</si>
  <si>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</si>
  <si>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</si>
  <si>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</si>
  <si>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</si>
  <si>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</si>
  <si>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</si>
  <si>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</si>
  <si>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Yuba Community College District</t>
  </si>
  <si>
    <t>Woodland Joint Unified School District</t>
  </si>
  <si>
    <t>Yolo County Office of Education</t>
  </si>
  <si>
    <t>Sutter County Superintendent of Schools</t>
  </si>
  <si>
    <t>Yuba County Office of Education</t>
  </si>
  <si>
    <t>Colusa County Office of Education</t>
  </si>
  <si>
    <t>Konocti Unified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</si>
</sst>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8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166" fontId="23" fillId="6" borderId="9" xfId="3" applyNumberFormat="1" applyFont="1" applyFill="1" applyBorder="1" applyAlignment="1" applyProtection="1">
      <alignment horizontal="right" vertical="center"/>
      <protection locked="0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23" fillId="6" borderId="11" xfId="3" applyNumberFormat="1" applyFont="1" applyFill="1" applyBorder="1" applyAlignment="1" applyProtection="1">
      <alignment horizontal="right" vertical="center"/>
      <protection locked="0"/>
    </xf>
    <xf numFmtId="166" fontId="23" fillId="6" borderId="12" xfId="3" applyNumberFormat="1" applyFont="1" applyFill="1" applyBorder="1" applyAlignment="1" applyProtection="1">
      <alignment horizontal="right" vertical="center"/>
      <protection locked="0"/>
    </xf>
    <xf numFmtId="166" fontId="23" fillId="6" borderId="13" xfId="3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  <sheetName val="Summary"/>
      <sheetName val="Sheet1"/>
      <sheetName val="Sheet3"/>
      <sheetName val="Factors #1"/>
    </sheetNames>
    <sheetDataSet>
      <sheetData sheetId="0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6.81640625" style="1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53" t="s">
        <v>68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.15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0"/>
      <c r="D15" s="160"/>
      <c r="F15" s="161" t="s">
        <v>81</v>
      </c>
      <c r="G15" s="162"/>
      <c r="H15" s="163"/>
      <c r="I15" s="41"/>
      <c r="J15" s="164" t="s">
        <v>82</v>
      </c>
      <c r="K15" s="165"/>
      <c r="L15" s="166"/>
      <c r="M15" s="41"/>
      <c r="N15" s="164" t="s">
        <v>2</v>
      </c>
      <c r="O15" s="165"/>
      <c r="P15" s="166"/>
      <c r="Q15" s="41"/>
      <c r="R15" s="157" t="s">
        <v>3</v>
      </c>
      <c r="S15" s="41"/>
      <c r="T15" s="157" t="s">
        <v>6</v>
      </c>
      <c r="U15" s="41"/>
      <c r="V15" s="157" t="s">
        <v>4</v>
      </c>
      <c r="W15" s="41"/>
      <c r="X15" s="157" t="s">
        <v>7</v>
      </c>
      <c r="Y15" s="41"/>
      <c r="Z15" s="157" t="s">
        <v>0</v>
      </c>
      <c r="AA15" s="42"/>
    </row>
    <row r="16" spans="1:35" ht="5.15" customHeight="1" x14ac:dyDescent="0.6">
      <c r="A16" s="10"/>
      <c r="B16" s="40"/>
      <c r="C16" s="160"/>
      <c r="D16" s="160"/>
      <c r="F16" s="43"/>
      <c r="J16" s="167"/>
      <c r="K16" s="168"/>
      <c r="L16" s="169"/>
      <c r="N16" s="167"/>
      <c r="O16" s="168"/>
      <c r="P16" s="169"/>
      <c r="R16" s="158"/>
      <c r="T16" s="158"/>
      <c r="V16" s="158"/>
      <c r="X16" s="158"/>
      <c r="Z16" s="158"/>
      <c r="AA16" s="42"/>
    </row>
    <row r="17" spans="1:35" s="45" customFormat="1" ht="29.15" customHeight="1" thickBot="1" x14ac:dyDescent="0.75">
      <c r="B17" s="46"/>
      <c r="C17" s="160"/>
      <c r="D17" s="160"/>
      <c r="E17" s="41"/>
      <c r="F17" s="47" t="s">
        <v>1</v>
      </c>
      <c r="G17" s="41"/>
      <c r="H17" s="47" t="s">
        <v>89</v>
      </c>
      <c r="J17" s="170"/>
      <c r="K17" s="171"/>
      <c r="L17" s="172"/>
      <c r="N17" s="170"/>
      <c r="O17" s="171"/>
      <c r="P17" s="172"/>
      <c r="R17" s="159"/>
      <c r="T17" s="159"/>
      <c r="V17" s="159"/>
      <c r="X17" s="159"/>
      <c r="Z17" s="159"/>
      <c r="AA17" s="48"/>
      <c r="AB17" s="41"/>
    </row>
    <row r="18" spans="1:35" s="16" customFormat="1" ht="5.1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.149999999999999" customHeight="1" x14ac:dyDescent="0.6">
      <c r="A19" s="19"/>
      <c r="B19" s="51"/>
      <c r="C19" s="52" t="s">
        <v>91</v>
      </c>
      <c r="D19" s="53"/>
      <c r="E19" s="21"/>
      <c r="F19" s="130">
        <f>SUM(YCCD!F21,WJUSD!F21,'YOLO COE'!F21,'SUTTER COE'!F21,'YUBA COE'!F21,'COLUSA COE'!F21,KONOCTI!F21,Sheet8!F21,Sheet9!F21,Sheet10!F21,Sheet11!F21,Sheet12!F21,Sheet13!F21,Sheet14!F21,Sheet15!F21,Sheet16!F21,Sheet17!F21,Sheet18!F21,Sheet19!F21,Sheet20!F21)</f>
        <v>892757</v>
      </c>
      <c r="G19" s="54"/>
      <c r="H19" s="130">
        <f>SUM(YCCD!H21,WJUSD!H21,'YOLO COE'!H21,'SUTTER COE'!H21,'YUBA COE'!H21,'COLUSA COE'!H21,KONOCTI!H21,Sheet8!H21,Sheet9!H21,Sheet10!H21,Sheet11!H21,Sheet12!H21,Sheet13!H21,Sheet14!H21,Sheet15!H21,Sheet16!H21,Sheet17!H21,Sheet18!H21,Sheet19!H21,Sheet20!H21)</f>
        <v>493385</v>
      </c>
      <c r="I19" s="54"/>
      <c r="J19" s="148">
        <f>SUM(YCCD!J21,WJUSD!J21,'YOLO COE'!J21,'SUTTER COE'!J21,'YUBA COE'!J21,'COLUSA COE'!J21,KONOCTI!J21,Sheet8!J21,Sheet9!J21,Sheet10!J21,Sheet11!J21,Sheet12!J21,Sheet13!J21,Sheet14!J21,Sheet15!J21,Sheet16!J21,Sheet17!J21,Sheet18!J21,Sheet19!J21,Sheet20!J21)</f>
        <v>295355</v>
      </c>
      <c r="K19" s="149"/>
      <c r="L19" s="150"/>
      <c r="M19" s="54"/>
      <c r="N19" s="148">
        <f>SUM(YCCD!N21,WJUSD!N21,'YOLO COE'!N21,'SUTTER COE'!N21,'YUBA COE'!N21,'COLUSA COE'!N21,KONOCTI!N21,Sheet8!N21,Sheet9!N21,Sheet10!N21,Sheet11!N21,Sheet12!N21,Sheet13!N21,Sheet14!N21,Sheet15!N21,Sheet16!N21,Sheet17!N21,Sheet18!N21,Sheet19!N21,Sheet20!N21)</f>
        <v>0</v>
      </c>
      <c r="O19" s="149"/>
      <c r="P19" s="150"/>
      <c r="Q19" s="54"/>
      <c r="R19" s="130">
        <f>SUM(YCCD!R21,WJUSD!R21,'YOLO COE'!R21,'SUTTER COE'!R21,'YUBA COE'!R21,'COLUSA COE'!R21,KONOCTI!R21,Sheet8!R21,Sheet9!R21,Sheet10!R21,Sheet11!R21,Sheet12!R21,Sheet13!R21,Sheet14!R21,Sheet15!R21,Sheet16!R21,Sheet17!R21,Sheet18!R21,Sheet19!R21,Sheet20!R21)</f>
        <v>41657</v>
      </c>
      <c r="S19" s="54"/>
      <c r="T19" s="130">
        <f>SUM(YCCD!T21,WJUSD!T21,'YOLO COE'!T21,'SUTTER COE'!T21,'YUBA COE'!T21,'COLUSA COE'!T21,KONOCTI!T21,Sheet8!T21,Sheet9!T21,Sheet10!T21,Sheet11!T21,Sheet12!T21,Sheet13!T21,Sheet14!T21,Sheet15!T21,Sheet16!T21,Sheet17!T21,Sheet18!T21,Sheet19!T21,Sheet20!T21)</f>
        <v>36395</v>
      </c>
      <c r="U19" s="54"/>
      <c r="V19" s="130">
        <f>SUM(YCCD!V21,WJUSD!V21,'YOLO COE'!V21,'SUTTER COE'!V21,'YUBA COE'!V21,'COLUSA COE'!V21,KONOCTI!V21,Sheet8!V21,Sheet9!V21,Sheet10!V21,Sheet11!V21,Sheet12!V21,Sheet13!V21,Sheet14!V21,Sheet15!V21,Sheet16!V21,Sheet17!V21,Sheet18!V21,Sheet19!V21,Sheet20!V21)</f>
        <v>0</v>
      </c>
      <c r="W19" s="54"/>
      <c r="X19" s="130">
        <f>SUM(YCCD!X21,WJUSD!X21,'YOLO COE'!X21,'SUTTER COE'!X21,'YUBA COE'!X21,'COLUSA COE'!X21,KONOCTI!X21,Sheet8!X21,Sheet9!X21,Sheet10!X21,Sheet11!X21,Sheet12!X21,Sheet13!X21,Sheet14!X21,Sheet15!X21,Sheet16!X21,Sheet17!X21,Sheet18!X21,Sheet19!X21,Sheet20!X21)</f>
        <v>18720</v>
      </c>
      <c r="Y19" s="54"/>
      <c r="Z19" s="131">
        <f>SUM(F19:X19)</f>
        <v>1778269</v>
      </c>
      <c r="AA19" s="56"/>
      <c r="AB19" s="57"/>
    </row>
    <row r="20" spans="1:35" ht="5.1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.149999999999999" customHeight="1" x14ac:dyDescent="0.6">
      <c r="A21" s="19"/>
      <c r="B21" s="51"/>
      <c r="C21" s="52" t="s">
        <v>94</v>
      </c>
      <c r="D21" s="53"/>
      <c r="E21" s="21"/>
      <c r="F21" s="130">
        <f>SUM(YCCD!F23,WJUSD!F23,'YOLO COE'!F23,'SUTTER COE'!F23,'YUBA COE'!F23,'COLUSA COE'!F23,KONOCTI!F23,Sheet8!F23,Sheet9!F23,Sheet10!F23,Sheet11!F23,Sheet12!F23,Sheet13!F23,Sheet14!F23,Sheet15!F23,Sheet16!F23,Sheet17!F23,Sheet18!F23,Sheet19!F23,Sheet20!F23)</f>
        <v>694538.32</v>
      </c>
      <c r="G21" s="54"/>
      <c r="H21" s="130">
        <f>SUM(YCCD!H23,WJUSD!H23,'YOLO COE'!H23,'SUTTER COE'!H23,'YUBA COE'!H23,'COLUSA COE'!H23,KONOCTI!H23,Sheet8!H23,Sheet9!H23,Sheet10!H23,Sheet11!H23,Sheet12!H23,Sheet13!H23,Sheet14!H23,Sheet15!H23,Sheet16!H23,Sheet17!H23,Sheet18!H23,Sheet19!H23,Sheet20!H23)</f>
        <v>407638</v>
      </c>
      <c r="I21" s="54"/>
      <c r="J21" s="148">
        <f>SUM(YCCD!J23,WJUSD!J23,'YOLO COE'!J23,'SUTTER COE'!J23,'YUBA COE'!J23,'COLUSA COE'!J23,KONOCTI!J23,Sheet8!J23,Sheet9!J23,Sheet10!J23,Sheet11!J23,Sheet12!J23,Sheet13!J23,Sheet14!J23,Sheet15!J23,Sheet16!J23,Sheet17!J23,Sheet18!J23,Sheet19!J23,Sheet20!J23)</f>
        <v>184312</v>
      </c>
      <c r="K21" s="149"/>
      <c r="L21" s="150"/>
      <c r="M21" s="54"/>
      <c r="N21" s="148">
        <f>SUM(YCCD!N23,WJUSD!N23,'YOLO COE'!N23,'SUTTER COE'!N23,'YUBA COE'!N23,'COLUSA COE'!N23,KONOCTI!N23,Sheet8!N23,Sheet9!N23,Sheet10!N23,Sheet11!N23,Sheet12!N23,Sheet13!N23,Sheet14!N23,Sheet15!N23,Sheet16!N23,Sheet17!N23,Sheet18!N23,Sheet19!N23,Sheet20!N23)</f>
        <v>0</v>
      </c>
      <c r="O21" s="149"/>
      <c r="P21" s="150"/>
      <c r="Q21" s="54"/>
      <c r="R21" s="130">
        <f>SUM(YCCD!R23,WJUSD!R23,'YOLO COE'!R23,'SUTTER COE'!R23,'YUBA COE'!R23,'COLUSA COE'!R23,KONOCTI!R23,Sheet8!R23,Sheet9!R23,Sheet10!R23,Sheet11!R23,Sheet12!R23,Sheet13!R23,Sheet14!R23,Sheet15!R23,Sheet16!R23,Sheet17!R23,Sheet18!R23,Sheet19!R23,Sheet20!R23)</f>
        <v>0</v>
      </c>
      <c r="S21" s="54"/>
      <c r="T21" s="130">
        <f>SUM(YCCD!T23,WJUSD!T23,'YOLO COE'!T23,'SUTTER COE'!T23,'YUBA COE'!T23,'COLUSA COE'!T23,KONOCTI!T23,Sheet8!T23,Sheet9!T23,Sheet10!T23,Sheet11!T23,Sheet12!T23,Sheet13!T23,Sheet14!T23,Sheet15!T23,Sheet16!T23,Sheet17!T23,Sheet18!T23,Sheet19!T23,Sheet20!T23)</f>
        <v>16384</v>
      </c>
      <c r="U21" s="54"/>
      <c r="V21" s="130">
        <f>SUM(YCCD!V23,WJUSD!V23,'YOLO COE'!V23,'SUTTER COE'!V23,'YUBA COE'!V23,'COLUSA COE'!V23,KONOCTI!V23,Sheet8!V23,Sheet9!V23,Sheet10!V23,Sheet11!V23,Sheet12!V23,Sheet13!V23,Sheet14!V23,Sheet15!V23,Sheet16!V23,Sheet17!V23,Sheet18!V23,Sheet19!V23,Sheet20!V23)</f>
        <v>260362</v>
      </c>
      <c r="W21" s="54"/>
      <c r="X21" s="130">
        <f>SUM(YCCD!X23,WJUSD!X23,'YOLO COE'!X23,'SUTTER COE'!X23,'YUBA COE'!X23,'COLUSA COE'!X23,KONOCTI!X23,Sheet8!X23,Sheet9!X23,Sheet10!X23,Sheet11!X23,Sheet12!X23,Sheet13!X23,Sheet14!X23,Sheet15!X23,Sheet16!X23,Sheet17!X23,Sheet18!X23,Sheet19!X23,Sheet20!X23)</f>
        <v>0</v>
      </c>
      <c r="Y21" s="54"/>
      <c r="Z21" s="131">
        <f>SUM(F21:X21)</f>
        <v>1563234.3199999998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52" t="s">
        <v>112</v>
      </c>
      <c r="D23" s="53"/>
      <c r="E23" s="21"/>
      <c r="F23" s="130">
        <f>SUM(YCCD!F25,WJUSD!F25,'YOLO COE'!F25,'SUTTER COE'!F25,'YUBA COE'!F25,'COLUSA COE'!F25,KONOCTI!F25,Sheet8!F25,Sheet9!F25,Sheet10!F25,Sheet11!F25,Sheet12!F25,Sheet13!F25,Sheet14!F25,Sheet15!F25,Sheet16!F25,Sheet17!F25,Sheet18!F25,Sheet19!F25,Sheet20!F25)</f>
        <v>9906.84</v>
      </c>
      <c r="G23" s="54"/>
      <c r="H23" s="130">
        <f>SUM(YCCD!H25,WJUSD!H25,'YOLO COE'!H25,'SUTTER COE'!H25,'YUBA COE'!H25,'COLUSA COE'!H25,KONOCTI!H25,Sheet8!H25,Sheet9!H25,Sheet10!H25,Sheet11!H25,Sheet12!H25,Sheet13!H25,Sheet14!H25,Sheet15!H25,Sheet16!H25,Sheet17!H25,Sheet18!H25,Sheet19!H25,Sheet20!H25)</f>
        <v>32000</v>
      </c>
      <c r="I23" s="54"/>
      <c r="J23" s="148">
        <f>SUM(YCCD!J25,WJUSD!J25,'YOLO COE'!J25,'SUTTER COE'!J25,'YUBA COE'!J25,'COLUSA COE'!J25,KONOCTI!J25,Sheet8!J25,Sheet9!J25,Sheet10!J25,Sheet11!J25,Sheet12!J25,Sheet13!J25,Sheet14!J25,Sheet15!J25,Sheet16!J25,Sheet17!J25,Sheet18!J25,Sheet19!J25,Sheet20!J25)</f>
        <v>0</v>
      </c>
      <c r="K23" s="149"/>
      <c r="L23" s="150"/>
      <c r="M23" s="54"/>
      <c r="N23" s="148">
        <f>SUM(YCCD!N25,WJUSD!N25,'YOLO COE'!N25,'SUTTER COE'!N25,'YUBA COE'!N25,'COLUSA COE'!N25,KONOCTI!N25,Sheet8!N25,Sheet9!N25,Sheet10!N25,Sheet11!N25,Sheet12!N25,Sheet13!N25,Sheet14!N25,Sheet15!N25,Sheet16!N25,Sheet17!N25,Sheet18!N25,Sheet19!N25,Sheet20!N25)</f>
        <v>0</v>
      </c>
      <c r="O23" s="149"/>
      <c r="P23" s="150"/>
      <c r="Q23" s="54"/>
      <c r="R23" s="130">
        <f>SUM(YCCD!R25,WJUSD!R25,'YOLO COE'!R25,'SUTTER COE'!R25,'YUBA COE'!R25,'COLUSA COE'!R25,KONOCTI!R25,Sheet8!R25,Sheet9!R25,Sheet10!R25,Sheet11!R25,Sheet12!R25,Sheet13!R25,Sheet14!R25,Sheet15!R25,Sheet16!R25,Sheet17!R25,Sheet18!R25,Sheet19!R25,Sheet20!R25)</f>
        <v>0</v>
      </c>
      <c r="S23" s="54"/>
      <c r="T23" s="130">
        <f>SUM(YCCD!T25,WJUSD!T25,'YOLO COE'!T25,'SUTTER COE'!T25,'YUBA COE'!T25,'COLUSA COE'!T25,KONOCTI!T25,Sheet8!T25,Sheet9!T25,Sheet10!T25,Sheet11!T25,Sheet12!T25,Sheet13!T25,Sheet14!T25,Sheet15!T25,Sheet16!T25,Sheet17!T25,Sheet18!T25,Sheet19!T25,Sheet20!T25)</f>
        <v>0</v>
      </c>
      <c r="U23" s="54"/>
      <c r="V23" s="130">
        <f>SUM(YCCD!V25,WJUSD!V25,'YOLO COE'!V25,'SUTTER COE'!V25,'YUBA COE'!V25,'COLUSA COE'!V25,KONOCTI!V25,Sheet8!V25,Sheet9!V25,Sheet10!V25,Sheet11!V25,Sheet12!V25,Sheet13!V25,Sheet14!V25,Sheet15!V25,Sheet16!V25,Sheet17!V25,Sheet18!V25,Sheet19!V25,Sheet20!V25)</f>
        <v>0</v>
      </c>
      <c r="W23" s="54"/>
      <c r="X23" s="130">
        <f>SUM(YCCD!X25,WJUSD!X25,'YOLO COE'!X25,'SUTTER COE'!X25,'YUBA COE'!X25,'COLUSA COE'!X25,KONOCTI!X25,Sheet8!X25,Sheet9!X25,Sheet10!X25,Sheet11!X25,Sheet12!X25,Sheet13!X25,Sheet14!X25,Sheet15!X25,Sheet16!X25,Sheet17!X25,Sheet18!X25,Sheet19!X25,Sheet20!X25)</f>
        <v>0</v>
      </c>
      <c r="Y23" s="54"/>
      <c r="Z23" s="131">
        <f>SUM(F23:X23)</f>
        <v>41906.839999999997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52" t="s">
        <v>113</v>
      </c>
      <c r="D25" s="53"/>
      <c r="E25" s="21"/>
      <c r="F25" s="130">
        <f>SUM(YCCD!F27,WJUSD!F27,'YOLO COE'!F27,'SUTTER COE'!F27,'YUBA COE'!F27,'COLUSA COE'!F27,KONOCTI!F27,Sheet8!F27,Sheet9!F27,Sheet10!F27,Sheet11!F27,Sheet12!F27,Sheet13!F27,Sheet14!F27,Sheet15!F27,Sheet16!F27,Sheet17!F27,Sheet18!F27,Sheet19!F27,Sheet20!F27)</f>
        <v>0</v>
      </c>
      <c r="G25" s="54"/>
      <c r="H25" s="130">
        <f>SUM(YCCD!H27,WJUSD!H27,'YOLO COE'!H27,'SUTTER COE'!H27,'YUBA COE'!H27,'COLUSA COE'!H27,KONOCTI!H27,Sheet8!H27,Sheet9!H27,Sheet10!H27,Sheet11!H27,Sheet12!H27,Sheet13!H27,Sheet14!H27,Sheet15!H27,Sheet16!H27,Sheet17!H27,Sheet18!H27,Sheet19!H27,Sheet20!H27)</f>
        <v>0</v>
      </c>
      <c r="I25" s="54"/>
      <c r="J25" s="148">
        <f>SUM(YCCD!J27,WJUSD!J27,'YOLO COE'!J27,'SUTTER COE'!J27,'YUBA COE'!J27,'COLUSA COE'!J27,KONOCTI!J27,Sheet8!J27,Sheet9!J27,Sheet10!J27,Sheet11!J27,Sheet12!J27,Sheet13!J27,Sheet14!J27,Sheet15!J27,Sheet16!J27,Sheet17!J27,Sheet18!J27,Sheet19!J27,Sheet20!J27)</f>
        <v>0</v>
      </c>
      <c r="K25" s="149"/>
      <c r="L25" s="150"/>
      <c r="M25" s="54"/>
      <c r="N25" s="148">
        <f>SUM(YCCD!N27,WJUSD!N27,'YOLO COE'!N27,'SUTTER COE'!N27,'YUBA COE'!N27,'COLUSA COE'!N27,KONOCTI!N27,Sheet8!N27,Sheet9!N27,Sheet10!N27,Sheet11!N27,Sheet12!N27,Sheet13!N27,Sheet14!N27,Sheet15!N27,Sheet16!N27,Sheet17!N27,Sheet18!N27,Sheet19!N27,Sheet20!N27)</f>
        <v>0</v>
      </c>
      <c r="O25" s="149"/>
      <c r="P25" s="150"/>
      <c r="Q25" s="54"/>
      <c r="R25" s="130">
        <f>SUM(YCCD!R27,WJUSD!R27,'YOLO COE'!R27,'SUTTER COE'!R27,'YUBA COE'!R27,'COLUSA COE'!R27,KONOCTI!R27,Sheet8!R27,Sheet9!R27,Sheet10!R27,Sheet11!R27,Sheet12!R27,Sheet13!R27,Sheet14!R27,Sheet15!R27,Sheet16!R27,Sheet17!R27,Sheet18!R27,Sheet19!R27,Sheet20!R27)</f>
        <v>71412</v>
      </c>
      <c r="S25" s="54"/>
      <c r="T25" s="130">
        <f>SUM(YCCD!T27,WJUSD!T27,'YOLO COE'!T27,'SUTTER COE'!T27,'YUBA COE'!T27,'COLUSA COE'!T27,KONOCTI!T27,Sheet8!T27,Sheet9!T27,Sheet10!T27,Sheet11!T27,Sheet12!T27,Sheet13!T27,Sheet14!T27,Sheet15!T27,Sheet16!T27,Sheet17!T27,Sheet18!T27,Sheet19!T27,Sheet20!T27)</f>
        <v>0</v>
      </c>
      <c r="U25" s="54"/>
      <c r="V25" s="130">
        <f>SUM(YCCD!V27,WJUSD!V27,'YOLO COE'!V27,'SUTTER COE'!V27,'YUBA COE'!V27,'COLUSA COE'!V27,KONOCTI!V27,Sheet8!V27,Sheet9!V27,Sheet10!V27,Sheet11!V27,Sheet12!V27,Sheet13!V27,Sheet14!V27,Sheet15!V27,Sheet16!V27,Sheet17!V27,Sheet18!V27,Sheet19!V27,Sheet20!V27)</f>
        <v>0</v>
      </c>
      <c r="W25" s="54"/>
      <c r="X25" s="130">
        <f>SUM(YCCD!X27,WJUSD!X27,'YOLO COE'!X27,'SUTTER COE'!X27,'YUBA COE'!X27,'COLUSA COE'!X27,KONOCTI!X27,Sheet8!X27,Sheet9!X27,Sheet10!X27,Sheet11!X27,Sheet12!X27,Sheet13!X27,Sheet14!X27,Sheet15!X27,Sheet16!X27,Sheet17!X27,Sheet18!X27,Sheet19!X27,Sheet20!X27)</f>
        <v>0</v>
      </c>
      <c r="Y25" s="54"/>
      <c r="Z25" s="131">
        <f>SUM(F25:X25)</f>
        <v>71412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52" t="s">
        <v>114</v>
      </c>
      <c r="D27" s="53"/>
      <c r="E27" s="21"/>
      <c r="F27" s="130">
        <f>SUM(YCCD!F29,WJUSD!F29,'YOLO COE'!F29,'SUTTER COE'!F29,'YUBA COE'!F29,'COLUSA COE'!F29,KONOCTI!F29,Sheet8!F29,Sheet9!F29,Sheet10!F29,Sheet11!F29,Sheet12!F29,Sheet13!F29,Sheet14!F29,Sheet15!F29,Sheet16!F29,Sheet17!F29,Sheet18!F29,Sheet19!F29,Sheet20!F29)</f>
        <v>49841</v>
      </c>
      <c r="G27" s="54"/>
      <c r="H27" s="130">
        <f>SUM(YCCD!H29,WJUSD!H29,'YOLO COE'!H29,'SUTTER COE'!H29,'YUBA COE'!H29,'COLUSA COE'!H29,KONOCTI!H29,Sheet8!H29,Sheet9!H29,Sheet10!H29,Sheet11!H29,Sheet12!H29,Sheet13!H29,Sheet14!H29,Sheet15!H29,Sheet16!H29,Sheet17!H29,Sheet18!H29,Sheet19!H29,Sheet20!H29)</f>
        <v>118800</v>
      </c>
      <c r="I27" s="54"/>
      <c r="J27" s="148">
        <f>SUM(YCCD!J29,WJUSD!J29,'YOLO COE'!J29,'SUTTER COE'!J29,'YUBA COE'!J29,'COLUSA COE'!J29,KONOCTI!J29,Sheet8!J29,Sheet9!J29,Sheet10!J29,Sheet11!J29,Sheet12!J29,Sheet13!J29,Sheet14!J29,Sheet15!J29,Sheet16!J29,Sheet17!J29,Sheet18!J29,Sheet19!J29,Sheet20!J29)</f>
        <v>31044</v>
      </c>
      <c r="K27" s="149"/>
      <c r="L27" s="150"/>
      <c r="M27" s="54"/>
      <c r="N27" s="148">
        <f>SUM(YCCD!N29,WJUSD!N29,'YOLO COE'!N29,'SUTTER COE'!N29,'YUBA COE'!N29,'COLUSA COE'!N29,KONOCTI!N29,Sheet8!N29,Sheet9!N29,Sheet10!N29,Sheet11!N29,Sheet12!N29,Sheet13!N29,Sheet14!N29,Sheet15!N29,Sheet16!N29,Sheet17!N29,Sheet18!N29,Sheet19!N29,Sheet20!N29)</f>
        <v>0</v>
      </c>
      <c r="O27" s="149"/>
      <c r="P27" s="150"/>
      <c r="Q27" s="54"/>
      <c r="R27" s="130">
        <f>SUM(YCCD!R29,WJUSD!R29,'YOLO COE'!R29,'SUTTER COE'!R29,'YUBA COE'!R29,'COLUSA COE'!R29,KONOCTI!R29,Sheet8!R29,Sheet9!R29,Sheet10!R29,Sheet11!R29,Sheet12!R29,Sheet13!R29,Sheet14!R29,Sheet15!R29,Sheet16!R29,Sheet17!R29,Sheet18!R29,Sheet19!R29,Sheet20!R29)</f>
        <v>0</v>
      </c>
      <c r="S27" s="54"/>
      <c r="T27" s="130">
        <f>SUM(YCCD!T29,WJUSD!T29,'YOLO COE'!T29,'SUTTER COE'!T29,'YUBA COE'!T29,'COLUSA COE'!T29,KONOCTI!T29,Sheet8!T29,Sheet9!T29,Sheet10!T29,Sheet11!T29,Sheet12!T29,Sheet13!T29,Sheet14!T29,Sheet15!T29,Sheet16!T29,Sheet17!T29,Sheet18!T29,Sheet19!T29,Sheet20!T29)</f>
        <v>0</v>
      </c>
      <c r="U27" s="54"/>
      <c r="V27" s="130">
        <f>SUM(YCCD!V29,WJUSD!V29,'YOLO COE'!V29,'SUTTER COE'!V29,'YUBA COE'!V29,'COLUSA COE'!V29,KONOCTI!V29,Sheet8!V29,Sheet9!V29,Sheet10!V29,Sheet11!V29,Sheet12!V29,Sheet13!V29,Sheet14!V29,Sheet15!V29,Sheet16!V29,Sheet17!V29,Sheet18!V29,Sheet19!V29,Sheet20!V29)</f>
        <v>62176</v>
      </c>
      <c r="W27" s="54"/>
      <c r="X27" s="130">
        <f>SUM(YCCD!X29,WJUSD!X29,'YOLO COE'!X29,'SUTTER COE'!X29,'YUBA COE'!X29,'COLUSA COE'!X29,KONOCTI!X29,Sheet8!X29,Sheet9!X29,Sheet10!X29,Sheet11!X29,Sheet12!X29,Sheet13!X29,Sheet14!X29,Sheet15!X29,Sheet16!X29,Sheet17!X29,Sheet18!X29,Sheet19!X29,Sheet20!X29)</f>
        <v>0</v>
      </c>
      <c r="Y27" s="54"/>
      <c r="Z27" s="131">
        <f>SUM(F27:X27)</f>
        <v>261861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52" t="s">
        <v>115</v>
      </c>
      <c r="D29" s="53"/>
      <c r="E29" s="21"/>
      <c r="F29" s="130">
        <f>SUM(YCCD!F31,WJUSD!F31,'YOLO COE'!F31,'SUTTER COE'!F31,'YUBA COE'!F31,'COLUSA COE'!F31,KONOCTI!F31,Sheet8!F31,Sheet9!F31,Sheet10!F31,Sheet11!F31,Sheet12!F31,Sheet13!F31,Sheet14!F31,Sheet15!F31,Sheet16!F31,Sheet17!F31,Sheet18!F31,Sheet19!F31,Sheet20!F31)</f>
        <v>0</v>
      </c>
      <c r="G29" s="54"/>
      <c r="H29" s="130">
        <f>SUM(YCCD!H31,WJUSD!H31,'YOLO COE'!H31,'SUTTER COE'!H31,'YUBA COE'!H31,'COLUSA COE'!H31,KONOCTI!H31,Sheet8!H31,Sheet9!H31,Sheet10!H31,Sheet11!H31,Sheet12!H31,Sheet13!H31,Sheet14!H31,Sheet15!H31,Sheet16!H31,Sheet17!H31,Sheet18!H31,Sheet19!H31,Sheet20!H31)</f>
        <v>168000</v>
      </c>
      <c r="I29" s="54"/>
      <c r="J29" s="148">
        <f>SUM(YCCD!J31,WJUSD!J31,'YOLO COE'!J31,'SUTTER COE'!J31,'YUBA COE'!J31,'COLUSA COE'!J31,KONOCTI!J31,Sheet8!J31,Sheet9!J31,Sheet10!J31,Sheet11!J31,Sheet12!J31,Sheet13!J31,Sheet14!J31,Sheet15!J31,Sheet16!J31,Sheet17!J31,Sheet18!J31,Sheet19!J31,Sheet20!J31)</f>
        <v>0</v>
      </c>
      <c r="K29" s="149"/>
      <c r="L29" s="150"/>
      <c r="M29" s="54"/>
      <c r="N29" s="148">
        <f>SUM(YCCD!N31,WJUSD!N31,'YOLO COE'!N31,'SUTTER COE'!N31,'YUBA COE'!N31,'COLUSA COE'!N31,KONOCTI!N31,Sheet8!N31,Sheet9!N31,Sheet10!N31,Sheet11!N31,Sheet12!N31,Sheet13!N31,Sheet14!N31,Sheet15!N31,Sheet16!N31,Sheet17!N31,Sheet18!N31,Sheet19!N31,Sheet20!N31)</f>
        <v>5600</v>
      </c>
      <c r="O29" s="149"/>
      <c r="P29" s="150"/>
      <c r="Q29" s="54"/>
      <c r="R29" s="130">
        <f>SUM(YCCD!R31,WJUSD!R31,'YOLO COE'!R31,'SUTTER COE'!R31,'YUBA COE'!R31,'COLUSA COE'!R31,KONOCTI!R31,Sheet8!R31,Sheet9!R31,Sheet10!R31,Sheet11!R31,Sheet12!R31,Sheet13!R31,Sheet14!R31,Sheet15!R31,Sheet16!R31,Sheet17!R31,Sheet18!R31,Sheet19!R31,Sheet20!R31)</f>
        <v>36012</v>
      </c>
      <c r="S29" s="54"/>
      <c r="T29" s="130">
        <f>SUM(YCCD!T31,WJUSD!T31,'YOLO COE'!T31,'SUTTER COE'!T31,'YUBA COE'!T31,'COLUSA COE'!T31,KONOCTI!T31,Sheet8!T31,Sheet9!T31,Sheet10!T31,Sheet11!T31,Sheet12!T31,Sheet13!T31,Sheet14!T31,Sheet15!T31,Sheet16!T31,Sheet17!T31,Sheet18!T31,Sheet19!T31,Sheet20!T31)</f>
        <v>6144</v>
      </c>
      <c r="U29" s="54"/>
      <c r="V29" s="130">
        <f>SUM(YCCD!V31,WJUSD!V31,'YOLO COE'!V31,'SUTTER COE'!V31,'YUBA COE'!V31,'COLUSA COE'!V31,KONOCTI!V31,Sheet8!V31,Sheet9!V31,Sheet10!V31,Sheet11!V31,Sheet12!V31,Sheet13!V31,Sheet14!V31,Sheet15!V31,Sheet16!V31,Sheet17!V31,Sheet18!V31,Sheet19!V31,Sheet20!V31)</f>
        <v>0</v>
      </c>
      <c r="W29" s="54"/>
      <c r="X29" s="130">
        <f>SUM(YCCD!X31,WJUSD!X31,'YOLO COE'!X31,'SUTTER COE'!X31,'YUBA COE'!X31,'COLUSA COE'!X31,KONOCTI!X31,Sheet8!X31,Sheet9!X31,Sheet10!X31,Sheet11!X31,Sheet12!X31,Sheet13!X31,Sheet14!X31,Sheet15!X31,Sheet16!X31,Sheet17!X31,Sheet18!X31,Sheet19!X31,Sheet20!X31)</f>
        <v>0</v>
      </c>
      <c r="Y29" s="54"/>
      <c r="Z29" s="131">
        <f>SUM(F29:X29)</f>
        <v>215756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52" t="s">
        <v>116</v>
      </c>
      <c r="D31" s="53"/>
      <c r="E31" s="21"/>
      <c r="F31" s="130">
        <f>SUM(YCCD!F33,WJUSD!F33,'YOLO COE'!F33,'SUTTER COE'!F33,'YUBA COE'!F33,'COLUSA COE'!F33,KONOCTI!F33,Sheet8!F33,Sheet9!F33,Sheet10!F33,Sheet11!F33,Sheet12!F33,Sheet13!F33,Sheet14!F33,Sheet15!F33,Sheet16!F33,Sheet17!F33,Sheet18!F33,Sheet19!F33,Sheet20!F33)</f>
        <v>0</v>
      </c>
      <c r="G31" s="54"/>
      <c r="H31" s="130">
        <f>SUM(YCCD!H33,WJUSD!H33,'YOLO COE'!H33,'SUTTER COE'!H33,'YUBA COE'!H33,'COLUSA COE'!H33,KONOCTI!H33,Sheet8!H33,Sheet9!H33,Sheet10!H33,Sheet11!H33,Sheet12!H33,Sheet13!H33,Sheet14!H33,Sheet15!H33,Sheet16!H33,Sheet17!H33,Sheet18!H33,Sheet19!H33,Sheet20!H33)</f>
        <v>0</v>
      </c>
      <c r="I31" s="54"/>
      <c r="J31" s="148">
        <f>SUM(YCCD!J33,WJUSD!J33,'YOLO COE'!J33,'SUTTER COE'!J33,'YUBA COE'!J33,'COLUSA COE'!J33,KONOCTI!J33,Sheet8!J33,Sheet9!J33,Sheet10!J33,Sheet11!J33,Sheet12!J33,Sheet13!J33,Sheet14!J33,Sheet15!J33,Sheet16!J33,Sheet17!J33,Sheet18!J33,Sheet19!J33,Sheet20!J33)</f>
        <v>0</v>
      </c>
      <c r="K31" s="149"/>
      <c r="L31" s="150"/>
      <c r="M31" s="54"/>
      <c r="N31" s="148">
        <f>SUM(YCCD!N33,WJUSD!N33,'YOLO COE'!N33,'SUTTER COE'!N33,'YUBA COE'!N33,'COLUSA COE'!N33,KONOCTI!N33,Sheet8!N33,Sheet9!N33,Sheet10!N33,Sheet11!N33,Sheet12!N33,Sheet13!N33,Sheet14!N33,Sheet15!N33,Sheet16!N33,Sheet17!N33,Sheet18!N33,Sheet19!N33,Sheet20!N33)</f>
        <v>0</v>
      </c>
      <c r="O31" s="149"/>
      <c r="P31" s="150"/>
      <c r="Q31" s="54"/>
      <c r="R31" s="130">
        <f>SUM(YCCD!R33,WJUSD!R33,'YOLO COE'!R33,'SUTTER COE'!R33,'YUBA COE'!R33,'COLUSA COE'!R33,KONOCTI!R33,Sheet8!R33,Sheet9!R33,Sheet10!R33,Sheet11!R33,Sheet12!R33,Sheet13!R33,Sheet14!R33,Sheet15!R33,Sheet16!R33,Sheet17!R33,Sheet18!R33,Sheet19!R33,Sheet20!R33)</f>
        <v>0</v>
      </c>
      <c r="S31" s="54"/>
      <c r="T31" s="130">
        <f>SUM(YCCD!T33,WJUSD!T33,'YOLO COE'!T33,'SUTTER COE'!T33,'YUBA COE'!T33,'COLUSA COE'!T33,KONOCTI!T33,Sheet8!T33,Sheet9!T33,Sheet10!T33,Sheet11!T33,Sheet12!T33,Sheet13!T33,Sheet14!T33,Sheet15!T33,Sheet16!T33,Sheet17!T33,Sheet18!T33,Sheet19!T33,Sheet20!T33)</f>
        <v>0</v>
      </c>
      <c r="U31" s="54"/>
      <c r="V31" s="130">
        <f>SUM(YCCD!V33,WJUSD!V33,'YOLO COE'!V33,'SUTTER COE'!V33,'YUBA COE'!V33,'COLUSA COE'!V33,KONOCTI!V33,Sheet8!V33,Sheet9!V33,Sheet10!V33,Sheet11!V33,Sheet12!V33,Sheet13!V33,Sheet14!V33,Sheet15!V33,Sheet16!V33,Sheet17!V33,Sheet18!V33,Sheet19!V33,Sheet20!V33)</f>
        <v>0</v>
      </c>
      <c r="W31" s="54"/>
      <c r="X31" s="130">
        <f>SUM(YCCD!X33,WJUSD!X33,'YOLO COE'!X33,'SUTTER COE'!X33,'YUBA COE'!X33,'COLUSA COE'!X33,KONOCTI!X33,Sheet8!X33,Sheet9!X33,Sheet10!X33,Sheet11!X33,Sheet12!X33,Sheet13!X33,Sheet14!X33,Sheet15!X33,Sheet16!X33,Sheet17!X33,Sheet18!X33,Sheet19!X33,Sheet20!X33)</f>
        <v>0</v>
      </c>
      <c r="Y31" s="54"/>
      <c r="Z31" s="131">
        <f>SUM(F31:X31)</f>
        <v>0</v>
      </c>
      <c r="AA31" s="56"/>
      <c r="AB31" s="57"/>
    </row>
    <row r="32" spans="1:35" ht="5.15" customHeight="1" thickBot="1" x14ac:dyDescent="0.8">
      <c r="A32" s="13"/>
      <c r="B32" s="49"/>
      <c r="C32" s="173"/>
      <c r="D32" s="173"/>
      <c r="E32" s="14"/>
      <c r="F32" s="63"/>
      <c r="G32" s="10"/>
      <c r="H32" s="63"/>
      <c r="I32" s="10"/>
      <c r="J32" s="174"/>
      <c r="K32" s="174"/>
      <c r="L32" s="174"/>
      <c r="M32" s="10"/>
      <c r="N32" s="174"/>
      <c r="O32" s="174"/>
      <c r="P32" s="174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75" t="s">
        <v>0</v>
      </c>
      <c r="D33" s="176"/>
      <c r="E33" s="57"/>
      <c r="F33" s="132">
        <f>SUM(F19:F31)</f>
        <v>1647043.16</v>
      </c>
      <c r="G33" s="21"/>
      <c r="H33" s="132">
        <f>SUM(H19:H31)</f>
        <v>1219823</v>
      </c>
      <c r="I33" s="57"/>
      <c r="J33" s="177">
        <f>SUM(J19:L31)</f>
        <v>510711</v>
      </c>
      <c r="K33" s="178"/>
      <c r="L33" s="179"/>
      <c r="M33" s="57"/>
      <c r="N33" s="180">
        <f>SUM(N19:P31)</f>
        <v>5600</v>
      </c>
      <c r="O33" s="181"/>
      <c r="P33" s="182"/>
      <c r="Q33" s="57"/>
      <c r="R33" s="132">
        <f>SUM(R19:R31)</f>
        <v>149081</v>
      </c>
      <c r="S33" s="57"/>
      <c r="T33" s="132">
        <f>SUM(T19:T31)</f>
        <v>58923</v>
      </c>
      <c r="U33" s="57"/>
      <c r="V33" s="133">
        <f>SUM(V19:V31)</f>
        <v>322538</v>
      </c>
      <c r="W33" s="57"/>
      <c r="X33" s="133">
        <f>SUM(X19:X31)</f>
        <v>18720</v>
      </c>
      <c r="Y33" s="57"/>
      <c r="Z33" s="133">
        <f>SUM(Z19:Z31)</f>
        <v>3932439.1599999997</v>
      </c>
      <c r="AA33" s="56"/>
      <c r="AB33" s="57"/>
    </row>
    <row r="34" spans="1:35" ht="11.15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.15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.15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57" t="s">
        <v>106</v>
      </c>
      <c r="G39" s="41"/>
      <c r="H39" s="184" t="s">
        <v>102</v>
      </c>
      <c r="I39" s="185"/>
      <c r="J39" s="186"/>
      <c r="K39" s="41"/>
      <c r="L39" s="184" t="s">
        <v>105</v>
      </c>
      <c r="M39" s="185"/>
      <c r="N39" s="186"/>
      <c r="O39" s="42"/>
      <c r="R39" s="187"/>
      <c r="S39" s="187"/>
      <c r="T39" s="187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.15" customHeight="1" x14ac:dyDescent="0.65">
      <c r="A40" s="13"/>
      <c r="B40" s="40"/>
      <c r="C40" s="10"/>
      <c r="E40" s="78"/>
      <c r="F40" s="158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7"/>
      <c r="S40" s="187"/>
      <c r="T40" s="187"/>
    </row>
    <row r="41" spans="1:35" ht="13.75" thickBot="1" x14ac:dyDescent="0.75">
      <c r="A41" s="11"/>
      <c r="B41" s="40"/>
      <c r="C41" s="80"/>
      <c r="D41" s="81"/>
      <c r="E41" s="41"/>
      <c r="F41" s="159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7"/>
      <c r="S41" s="187"/>
      <c r="T41" s="187"/>
    </row>
    <row r="42" spans="1:35" ht="5.1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SUM(YCCD!F44,WJUSD!F44,'YOLO COE'!F44,'SUTTER COE'!F44,'YUBA COE'!F44,'COLUSA COE'!F44,KONOCTI!F44,Sheet8!F44,Sheet9!F44,Sheet10!F44,Sheet11!F44,Sheet12!F44,Sheet13!F44,Sheet14!F44,Sheet15!F44,Sheet16!F44,Sheet17!F44,Sheet18!F44,Sheet19!F44,Sheet20!F44)</f>
        <v>1637732</v>
      </c>
      <c r="G43" s="54"/>
      <c r="H43" s="130">
        <f>SUM(YCCD!H44,WJUSD!H44,'YOLO COE'!H44,'SUTTER COE'!H44,'YUBA COE'!H44,'COLUSA COE'!H44,KONOCTI!H44,Sheet8!H44,Sheet9!H44,Sheet10!H44,Sheet11!H44,Sheet12!H44,Sheet13!H44,Sheet14!H44,Sheet15!H44,Sheet16!H44,Sheet17!H44,Sheet18!H44,Sheet19!H44,Sheet20!H44)</f>
        <v>134247</v>
      </c>
      <c r="I43" s="86"/>
      <c r="J43" s="141">
        <f>IFERROR(H43/F43,0)</f>
        <v>8.1971287121458208E-2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SUM(YCCD!F46,WJUSD!F46,'YOLO COE'!F46,'SUTTER COE'!F46,'YUBA COE'!F46,'COLUSA COE'!F46,KONOCTI!F46,Sheet8!F46,Sheet9!F46,Sheet10!F46,Sheet11!F46,Sheet12!F46,Sheet13!F46,Sheet14!F46,Sheet15!F46,Sheet16!F46,Sheet17!F46,Sheet18!F46,Sheet19!F46,Sheet20!F46)</f>
        <v>1284024</v>
      </c>
      <c r="G45" s="54"/>
      <c r="J45" s="143"/>
      <c r="K45" s="86"/>
      <c r="L45" s="130">
        <f>SUM(YCCD!L46,WJUSD!L46,'YOLO COE'!L46,'SUTTER COE'!L46,'YUBA COE'!L46,'COLUSA COE'!L46,KONOCTI!L46,Sheet8!L46,Sheet9!L46,Sheet10!L46,Sheet11!L46,Sheet12!L46,Sheet13!L46,Sheet14!L46,Sheet15!L46,Sheet16!L46,Sheet17!L46,Sheet18!L46,Sheet19!L46,Sheet20!L46)</f>
        <v>64201</v>
      </c>
      <c r="M45" s="87"/>
      <c r="N45" s="141">
        <f>IFERROR(L45/F45,0)</f>
        <v>4.9999844239671534E-2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.15" customHeight="1" thickBot="1" x14ac:dyDescent="0.8">
      <c r="A46" s="92"/>
      <c r="B46" s="93"/>
      <c r="C46" s="173"/>
      <c r="D46" s="173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75" t="s">
        <v>0</v>
      </c>
      <c r="D47" s="176"/>
      <c r="E47" s="83"/>
      <c r="F47" s="132">
        <f>SUM(F43:F45)</f>
        <v>2921756</v>
      </c>
      <c r="G47" s="21"/>
      <c r="H47" s="132">
        <f>H43</f>
        <v>134247</v>
      </c>
      <c r="I47" s="83"/>
      <c r="J47" s="141">
        <f>IFERROR(H47/F47,0)</f>
        <v>4.5947368637216796E-2</v>
      </c>
      <c r="K47" s="86"/>
      <c r="L47" s="132">
        <f>L45</f>
        <v>64201</v>
      </c>
      <c r="M47" s="83"/>
      <c r="N47" s="141">
        <f>IFERROR(L47/F47,0)</f>
        <v>2.1973429677221507E-2</v>
      </c>
      <c r="O47" s="56"/>
      <c r="P47" s="83"/>
      <c r="R47" s="183"/>
      <c r="S47" s="183"/>
      <c r="T47" s="183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0"/>
      <c r="D52" s="160"/>
      <c r="F52" s="161" t="s">
        <v>81</v>
      </c>
      <c r="G52" s="162"/>
      <c r="H52" s="163"/>
      <c r="I52" s="41"/>
      <c r="J52" s="164" t="s">
        <v>82</v>
      </c>
      <c r="K52" s="165"/>
      <c r="L52" s="166"/>
      <c r="M52" s="41"/>
      <c r="N52" s="164" t="s">
        <v>2</v>
      </c>
      <c r="O52" s="165"/>
      <c r="P52" s="166"/>
      <c r="Q52" s="41"/>
      <c r="R52" s="157" t="s">
        <v>3</v>
      </c>
      <c r="S52" s="41"/>
      <c r="T52" s="157" t="s">
        <v>6</v>
      </c>
      <c r="U52" s="41"/>
      <c r="V52" s="157" t="s">
        <v>4</v>
      </c>
      <c r="W52" s="41"/>
      <c r="X52" s="157" t="s">
        <v>7</v>
      </c>
      <c r="Y52" s="41"/>
      <c r="Z52" s="157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0"/>
      <c r="D53" s="160"/>
      <c r="F53" s="43"/>
      <c r="J53" s="167"/>
      <c r="K53" s="168"/>
      <c r="L53" s="169"/>
      <c r="N53" s="167"/>
      <c r="O53" s="168"/>
      <c r="P53" s="169"/>
      <c r="R53" s="158"/>
      <c r="T53" s="158"/>
      <c r="V53" s="158"/>
      <c r="X53" s="158"/>
      <c r="Z53" s="158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0"/>
      <c r="D54" s="160"/>
      <c r="E54" s="41"/>
      <c r="F54" s="47" t="s">
        <v>1</v>
      </c>
      <c r="G54" s="41"/>
      <c r="H54" s="47" t="s">
        <v>89</v>
      </c>
      <c r="J54" s="170"/>
      <c r="K54" s="171"/>
      <c r="L54" s="172"/>
      <c r="N54" s="170"/>
      <c r="O54" s="171"/>
      <c r="P54" s="172"/>
      <c r="R54" s="159"/>
      <c r="T54" s="159"/>
      <c r="V54" s="159"/>
      <c r="X54" s="159"/>
      <c r="Z54" s="159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.1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.149999999999999" customHeight="1" x14ac:dyDescent="0.65">
      <c r="B57" s="51"/>
      <c r="C57" s="188" t="s">
        <v>95</v>
      </c>
      <c r="D57" s="189" t="s">
        <v>83</v>
      </c>
      <c r="E57" s="21"/>
      <c r="F57" s="134">
        <f>SUM(YCCD!F58,WJUSD!F58,'YOLO COE'!F58,'SUTTER COE'!F58,'YUBA COE'!F58,'COLUSA COE'!F58,KONOCTI!F58,Sheet8!F58,Sheet9!F58,Sheet10!F58,Sheet11!F58,Sheet12!F58,Sheet13!F58,Sheet14!F58,Sheet15!F58,Sheet16!F58,Sheet17!F58,Sheet18!F58,Sheet19!F58,Sheet20!F58)</f>
        <v>1641264</v>
      </c>
      <c r="G57" s="21"/>
      <c r="H57" s="134">
        <f>SUM(YCCD!H58,WJUSD!H58,'YOLO COE'!H58,'SUTTER COE'!H58,'YUBA COE'!H58,'COLUSA COE'!H58,KONOCTI!H58,Sheet8!H58,Sheet9!H58,Sheet10!H58,Sheet11!H58,Sheet12!H58,Sheet13!H58,Sheet14!H58,Sheet15!H58,Sheet16!H58,Sheet17!H58,Sheet18!H58,Sheet19!H58,Sheet20!H58)</f>
        <v>717840</v>
      </c>
      <c r="I57" s="21"/>
      <c r="J57" s="190">
        <f>SUM(YCCD!J58,WJUSD!J58,'YOLO COE'!J58,'SUTTER COE'!J58,'YUBA COE'!J58,'COLUSA COE'!J58,KONOCTI!J58,Sheet8!J58,Sheet9!J58,Sheet10!J58,Sheet11!J58,Sheet12!J58,Sheet13!J58,Sheet14!J58,Sheet15!J58,Sheet16!J58,Sheet17!J58,Sheet18!J58,Sheet19!J58,Sheet20!J58)</f>
        <v>458697</v>
      </c>
      <c r="K57" s="191"/>
      <c r="L57" s="192"/>
      <c r="M57" s="21"/>
      <c r="N57" s="190">
        <f>SUM(YCCD!N58,WJUSD!N58,'YOLO COE'!N58,'SUTTER COE'!N58,'YUBA COE'!N58,'COLUSA COE'!N58,KONOCTI!N58,Sheet8!N58,Sheet9!N58,Sheet10!N58,Sheet11!N58,Sheet12!N58,Sheet13!N58,Sheet14!N58,Sheet15!N58,Sheet16!N58,Sheet17!N58,Sheet18!N58,Sheet19!N58,Sheet20!N58)</f>
        <v>5600</v>
      </c>
      <c r="O57" s="191"/>
      <c r="P57" s="192"/>
      <c r="Q57" s="21"/>
      <c r="R57" s="134">
        <f>SUM(YCCD!R58,WJUSD!R58,'YOLO COE'!R58,'SUTTER COE'!R58,'YUBA COE'!R58,'COLUSA COE'!R58,KONOCTI!R58,Sheet8!R58,Sheet9!R58,Sheet10!R58,Sheet11!R58,Sheet12!R58,Sheet13!R58,Sheet14!R58,Sheet15!R58,Sheet16!R58,Sheet17!R58,Sheet18!R58,Sheet19!R58,Sheet20!R58)</f>
        <v>47875</v>
      </c>
      <c r="S57" s="21"/>
      <c r="T57" s="134">
        <f>SUM(YCCD!T58,WJUSD!T58,'YOLO COE'!T58,'SUTTER COE'!T58,'YUBA COE'!T58,'COLUSA COE'!T58,KONOCTI!T58,Sheet8!T58,Sheet9!T58,Sheet10!T58,Sheet11!T58,Sheet12!T58,Sheet13!T58,Sheet14!T58,Sheet15!T58,Sheet16!T58,Sheet17!T58,Sheet18!T58,Sheet19!T58,Sheet20!T58)</f>
        <v>51200</v>
      </c>
      <c r="U57" s="21"/>
      <c r="V57" s="134">
        <f>SUM(YCCD!V58,WJUSD!V58,'YOLO COE'!V58,'SUTTER COE'!V58,'YUBA COE'!V58,'COLUSA COE'!V58,KONOCTI!V58,Sheet8!V58,Sheet9!V58,Sheet10!V58,Sheet11!V58,Sheet12!V58,Sheet13!V58,Sheet14!V58,Sheet15!V58,Sheet16!V58,Sheet17!V58,Sheet18!V58,Sheet19!V58,Sheet20!V58)</f>
        <v>260362</v>
      </c>
      <c r="W57" s="21"/>
      <c r="X57" s="134">
        <f>SUM(YCCD!X58,WJUSD!X58,'YOLO COE'!X58,'SUTTER COE'!X58,'YUBA COE'!X58,'COLUSA COE'!X58,KONOCTI!X58,Sheet8!X58,Sheet9!X58,Sheet10!X58,Sheet11!X58,Sheet12!X58,Sheet13!X58,Sheet14!X58,Sheet15!X58,Sheet16!X58,Sheet17!X58,Sheet18!X58,Sheet19!X58,Sheet20!X58)</f>
        <v>0</v>
      </c>
      <c r="Y57" s="54"/>
      <c r="Z57" s="131">
        <f>SUM(F57:X57)</f>
        <v>3182838</v>
      </c>
      <c r="AA57" s="56"/>
      <c r="AB57" s="57"/>
      <c r="AD57" s="10"/>
      <c r="AF57" s="10"/>
      <c r="AG57" s="10"/>
      <c r="AH57" s="10"/>
      <c r="AI57" s="10"/>
    </row>
    <row r="58" spans="1:35" s="16" customFormat="1" ht="5.1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.149999999999999" customHeight="1" x14ac:dyDescent="0.65">
      <c r="B59" s="51"/>
      <c r="C59" s="188" t="s">
        <v>96</v>
      </c>
      <c r="D59" s="189" t="s">
        <v>84</v>
      </c>
      <c r="E59" s="21"/>
      <c r="F59" s="134">
        <f>SUM(YCCD!F60,WJUSD!F60,'YOLO COE'!F60,'SUTTER COE'!F60,'YUBA COE'!F60,'COLUSA COE'!F60,KONOCTI!F60,Sheet8!F60,Sheet9!F60,Sheet10!F60,Sheet11!F60,Sheet12!F60,Sheet13!F60,Sheet14!F60,Sheet15!F60,Sheet16!F60,Sheet17!F60,Sheet18!F60,Sheet19!F60,Sheet20!F60)</f>
        <v>1375.95</v>
      </c>
      <c r="G59" s="21"/>
      <c r="H59" s="134">
        <f>SUM(YCCD!H60,WJUSD!H60,'YOLO COE'!H60,'SUTTER COE'!H60,'YUBA COE'!H60,'COLUSA COE'!H60,KONOCTI!H60,Sheet8!H60,Sheet9!H60,Sheet10!H60,Sheet11!H60,Sheet12!H60,Sheet13!H60,Sheet14!H60,Sheet15!H60,Sheet16!H60,Sheet17!H60,Sheet18!H60,Sheet19!H60,Sheet20!H60)</f>
        <v>240988</v>
      </c>
      <c r="I59" s="21"/>
      <c r="J59" s="190">
        <f>SUM(YCCD!J60,WJUSD!J60,'YOLO COE'!J60,'SUTTER COE'!J60,'YUBA COE'!J60,'COLUSA COE'!J60,KONOCTI!J60,Sheet8!J60,Sheet9!J60,Sheet10!J60,Sheet11!J60,Sheet12!J60,Sheet13!J60,Sheet14!J60,Sheet15!J60,Sheet16!J60,Sheet17!J60,Sheet18!J60,Sheet19!J60,Sheet20!J60)</f>
        <v>0</v>
      </c>
      <c r="K59" s="191"/>
      <c r="L59" s="192"/>
      <c r="M59" s="21"/>
      <c r="N59" s="190">
        <f>SUM(YCCD!N60,WJUSD!N60,'YOLO COE'!N60,'SUTTER COE'!N60,'YUBA COE'!N60,'COLUSA COE'!N60,KONOCTI!N60,Sheet8!N60,Sheet9!N60,Sheet10!N60,Sheet11!N60,Sheet12!N60,Sheet13!N60,Sheet14!N60,Sheet15!N60,Sheet16!N60,Sheet17!N60,Sheet18!N60,Sheet19!N60,Sheet20!N60)</f>
        <v>0</v>
      </c>
      <c r="O59" s="191"/>
      <c r="P59" s="192"/>
      <c r="Q59" s="21"/>
      <c r="R59" s="134">
        <f>SUM(YCCD!R60,WJUSD!R60,'YOLO COE'!R60,'SUTTER COE'!R60,'YUBA COE'!R60,'COLUSA COE'!R60,KONOCTI!R60,Sheet8!R60,Sheet9!R60,Sheet10!R60,Sheet11!R60,Sheet12!R60,Sheet13!R60,Sheet14!R60,Sheet15!R60,Sheet16!R60,Sheet17!R60,Sheet18!R60,Sheet19!R60,Sheet20!R60)</f>
        <v>99129</v>
      </c>
      <c r="S59" s="21"/>
      <c r="T59" s="134">
        <f>SUM(YCCD!T60,WJUSD!T60,'YOLO COE'!T60,'SUTTER COE'!T60,'YUBA COE'!T60,'COLUSA COE'!T60,KONOCTI!T60,Sheet8!T60,Sheet9!T60,Sheet10!T60,Sheet11!T60,Sheet12!T60,Sheet13!T60,Sheet14!T60,Sheet15!T60,Sheet16!T60,Sheet17!T60,Sheet18!T60,Sheet19!T60,Sheet20!T60)</f>
        <v>0</v>
      </c>
      <c r="U59" s="21"/>
      <c r="V59" s="134">
        <f>SUM(YCCD!V60,WJUSD!V60,'YOLO COE'!V60,'SUTTER COE'!V60,'YUBA COE'!V60,'COLUSA COE'!V60,KONOCTI!V60,Sheet8!V60,Sheet9!V60,Sheet10!V60,Sheet11!V60,Sheet12!V60,Sheet13!V60,Sheet14!V60,Sheet15!V60,Sheet16!V60,Sheet17!V60,Sheet18!V60,Sheet19!V60,Sheet20!V60)</f>
        <v>62176</v>
      </c>
      <c r="W59" s="21"/>
      <c r="X59" s="134">
        <f>SUM(YCCD!X60,WJUSD!X60,'YOLO COE'!X60,'SUTTER COE'!X60,'YUBA COE'!X60,'COLUSA COE'!X60,KONOCTI!X60,Sheet8!X60,Sheet9!X60,Sheet10!X60,Sheet11!X60,Sheet12!X60,Sheet13!X60,Sheet14!X60,Sheet15!X60,Sheet16!X60,Sheet17!X60,Sheet18!X60,Sheet19!X60,Sheet20!X60)</f>
        <v>18720</v>
      </c>
      <c r="Y59" s="54"/>
      <c r="Z59" s="131">
        <f>SUM(F59:X59)</f>
        <v>422388.95</v>
      </c>
      <c r="AA59" s="56"/>
      <c r="AB59" s="57"/>
      <c r="AD59" s="10"/>
      <c r="AF59" s="10"/>
      <c r="AG59" s="10"/>
      <c r="AH59" s="10"/>
      <c r="AI59" s="10"/>
    </row>
    <row r="60" spans="1:35" s="16" customFormat="1" ht="5.1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.149999999999999" customHeight="1" x14ac:dyDescent="0.65">
      <c r="B61" s="51"/>
      <c r="C61" s="188" t="s">
        <v>97</v>
      </c>
      <c r="D61" s="189" t="s">
        <v>85</v>
      </c>
      <c r="E61" s="21"/>
      <c r="F61" s="134">
        <f>SUM(YCCD!F62,WJUSD!F62,'YOLO COE'!F62,'SUTTER COE'!F62,'YUBA COE'!F62,'COLUSA COE'!F62,KONOCTI!F62,Sheet8!F62,Sheet9!F62,Sheet10!F62,Sheet11!F62,Sheet12!F62,Sheet13!F62,Sheet14!F62,Sheet15!F62,Sheet16!F62,Sheet17!F62,Sheet18!F62,Sheet19!F62,Sheet20!F62)</f>
        <v>0</v>
      </c>
      <c r="G61" s="21"/>
      <c r="H61" s="134">
        <f>SUM(YCCD!H62,WJUSD!H62,'YOLO COE'!H62,'SUTTER COE'!H62,'YUBA COE'!H62,'COLUSA COE'!H62,KONOCTI!H62,Sheet8!H62,Sheet9!H62,Sheet10!H62,Sheet11!H62,Sheet12!H62,Sheet13!H62,Sheet14!H62,Sheet15!H62,Sheet16!H62,Sheet17!H62,Sheet18!H62,Sheet19!H62,Sheet20!H62)</f>
        <v>59000</v>
      </c>
      <c r="I61" s="21"/>
      <c r="J61" s="190">
        <f>SUM(YCCD!J62,WJUSD!J62,'YOLO COE'!J62,'SUTTER COE'!J62,'YUBA COE'!J62,'COLUSA COE'!J62,KONOCTI!J62,Sheet8!J62,Sheet9!J62,Sheet10!J62,Sheet11!J62,Sheet12!J62,Sheet13!J62,Sheet14!J62,Sheet15!J62,Sheet16!J62,Sheet17!J62,Sheet18!J62,Sheet19!J62,Sheet20!J62)</f>
        <v>0</v>
      </c>
      <c r="K61" s="191"/>
      <c r="L61" s="192"/>
      <c r="M61" s="21"/>
      <c r="N61" s="190">
        <f>SUM(YCCD!N62,WJUSD!N62,'YOLO COE'!N62,'SUTTER COE'!N62,'YUBA COE'!N62,'COLUSA COE'!N62,KONOCTI!N62,Sheet8!N62,Sheet9!N62,Sheet10!N62,Sheet11!N62,Sheet12!N62,Sheet13!N62,Sheet14!N62,Sheet15!N62,Sheet16!N62,Sheet17!N62,Sheet18!N62,Sheet19!N62,Sheet20!N62)</f>
        <v>0</v>
      </c>
      <c r="O61" s="191"/>
      <c r="P61" s="192"/>
      <c r="Q61" s="21"/>
      <c r="R61" s="134">
        <f>SUM(YCCD!R62,WJUSD!R62,'YOLO COE'!R62,'SUTTER COE'!R62,'YUBA COE'!R62,'COLUSA COE'!R62,KONOCTI!R62,Sheet8!R62,Sheet9!R62,Sheet10!R62,Sheet11!R62,Sheet12!R62,Sheet13!R62,Sheet14!R62,Sheet15!R62,Sheet16!R62,Sheet17!R62,Sheet18!R62,Sheet19!R62,Sheet20!R62)</f>
        <v>0</v>
      </c>
      <c r="S61" s="21"/>
      <c r="T61" s="134">
        <f>SUM(YCCD!T62,WJUSD!T62,'YOLO COE'!T62,'SUTTER COE'!T62,'YUBA COE'!T62,'COLUSA COE'!T62,KONOCTI!T62,Sheet8!T62,Sheet9!T62,Sheet10!T62,Sheet11!T62,Sheet12!T62,Sheet13!T62,Sheet14!T62,Sheet15!T62,Sheet16!T62,Sheet17!T62,Sheet18!T62,Sheet19!T62,Sheet20!T62)</f>
        <v>0</v>
      </c>
      <c r="U61" s="21"/>
      <c r="V61" s="134">
        <f>SUM(YCCD!V62,WJUSD!V62,'YOLO COE'!V62,'SUTTER COE'!V62,'YUBA COE'!V62,'COLUSA COE'!V62,KONOCTI!V62,Sheet8!V62,Sheet9!V62,Sheet10!V62,Sheet11!V62,Sheet12!V62,Sheet13!V62,Sheet14!V62,Sheet15!V62,Sheet16!V62,Sheet17!V62,Sheet18!V62,Sheet19!V62,Sheet20!V62)</f>
        <v>0</v>
      </c>
      <c r="W61" s="21"/>
      <c r="X61" s="134">
        <f>SUM(YCCD!X62,WJUSD!X62,'YOLO COE'!X62,'SUTTER COE'!X62,'YUBA COE'!X62,'COLUSA COE'!X62,KONOCTI!X62,Sheet8!X62,Sheet9!X62,Sheet10!X62,Sheet11!X62,Sheet12!X62,Sheet13!X62,Sheet14!X62,Sheet15!X62,Sheet16!X62,Sheet17!X62,Sheet18!X62,Sheet19!X62,Sheet20!X62)</f>
        <v>0</v>
      </c>
      <c r="Y61" s="54"/>
      <c r="Z61" s="131">
        <f>SUM(F61:X61)</f>
        <v>59000</v>
      </c>
      <c r="AA61" s="56"/>
      <c r="AB61" s="57"/>
      <c r="AD61" s="10"/>
      <c r="AF61" s="10"/>
      <c r="AG61" s="10"/>
      <c r="AH61" s="10"/>
      <c r="AI61" s="10"/>
    </row>
    <row r="62" spans="1:35" s="16" customFormat="1" ht="5.1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.149999999999999" customHeight="1" x14ac:dyDescent="0.65">
      <c r="B63" s="51"/>
      <c r="C63" s="188" t="s">
        <v>98</v>
      </c>
      <c r="D63" s="189" t="s">
        <v>86</v>
      </c>
      <c r="E63" s="21"/>
      <c r="F63" s="134">
        <f>SUM(YCCD!F64,WJUSD!F64,'YOLO COE'!F64,'SUTTER COE'!F64,'YUBA COE'!F64,'COLUSA COE'!F64,KONOCTI!F64,Sheet8!F64,Sheet9!F64,Sheet10!F64,Sheet11!F64,Sheet12!F64,Sheet13!F64,Sheet14!F64,Sheet15!F64,Sheet16!F64,Sheet17!F64,Sheet18!F64,Sheet19!F64,Sheet20!F64)</f>
        <v>2751.9</v>
      </c>
      <c r="G63" s="21"/>
      <c r="H63" s="134">
        <f>SUM(YCCD!H64,WJUSD!H64,'YOLO COE'!H64,'SUTTER COE'!H64,'YUBA COE'!H64,'COLUSA COE'!H64,KONOCTI!H64,Sheet8!H64,Sheet9!H64,Sheet10!H64,Sheet11!H64,Sheet12!H64,Sheet13!H64,Sheet14!H64,Sheet15!H64,Sheet16!H64,Sheet17!H64,Sheet18!H64,Sheet19!H64,Sheet20!H64)</f>
        <v>142995</v>
      </c>
      <c r="I63" s="21"/>
      <c r="J63" s="190">
        <f>SUM(YCCD!J64,WJUSD!J64,'YOLO COE'!J64,'SUTTER COE'!J64,'YUBA COE'!J64,'COLUSA COE'!J64,KONOCTI!J64,Sheet8!J64,Sheet9!J64,Sheet10!J64,Sheet11!J64,Sheet12!J64,Sheet13!J64,Sheet14!J64,Sheet15!J64,Sheet16!J64,Sheet17!J64,Sheet18!J64,Sheet19!J64,Sheet20!J64)</f>
        <v>52014</v>
      </c>
      <c r="K63" s="191"/>
      <c r="L63" s="192"/>
      <c r="M63" s="21"/>
      <c r="N63" s="190">
        <f>SUM(YCCD!N64,WJUSD!N64,'YOLO COE'!N64,'SUTTER COE'!N64,'YUBA COE'!N64,'COLUSA COE'!N64,KONOCTI!N64,Sheet8!N64,Sheet9!N64,Sheet10!N64,Sheet11!N64,Sheet12!N64,Sheet13!N64,Sheet14!N64,Sheet15!N64,Sheet16!N64,Sheet17!N64,Sheet18!N64,Sheet19!N64,Sheet20!N64)</f>
        <v>0</v>
      </c>
      <c r="O63" s="191"/>
      <c r="P63" s="192"/>
      <c r="Q63" s="21"/>
      <c r="R63" s="134">
        <f>SUM(YCCD!R64,WJUSD!R64,'YOLO COE'!R64,'SUTTER COE'!R64,'YUBA COE'!R64,'COLUSA COE'!R64,KONOCTI!R64,Sheet8!R64,Sheet9!R64,Sheet10!R64,Sheet11!R64,Sheet12!R64,Sheet13!R64,Sheet14!R64,Sheet15!R64,Sheet16!R64,Sheet17!R64,Sheet18!R64,Sheet19!R64,Sheet20!R64)</f>
        <v>0</v>
      </c>
      <c r="S63" s="21"/>
      <c r="T63" s="134">
        <f>SUM(YCCD!T64,WJUSD!T64,'YOLO COE'!T64,'SUTTER COE'!T64,'YUBA COE'!T64,'COLUSA COE'!T64,KONOCTI!T64,Sheet8!T64,Sheet9!T64,Sheet10!T64,Sheet11!T64,Sheet12!T64,Sheet13!T64,Sheet14!T64,Sheet15!T64,Sheet16!T64,Sheet17!T64,Sheet18!T64,Sheet19!T64,Sheet20!T64)</f>
        <v>0</v>
      </c>
      <c r="U63" s="21"/>
      <c r="V63" s="134">
        <f>SUM(YCCD!V64,WJUSD!V64,'YOLO COE'!V64,'SUTTER COE'!V64,'YUBA COE'!V64,'COLUSA COE'!V64,KONOCTI!V64,Sheet8!V64,Sheet9!V64,Sheet10!V64,Sheet11!V64,Sheet12!V64,Sheet13!V64,Sheet14!V64,Sheet15!V64,Sheet16!V64,Sheet17!V64,Sheet18!V64,Sheet19!V64,Sheet20!V64)</f>
        <v>0</v>
      </c>
      <c r="W63" s="21"/>
      <c r="X63" s="134">
        <f>SUM(YCCD!X64,WJUSD!X64,'YOLO COE'!X64,'SUTTER COE'!X64,'YUBA COE'!X64,'COLUSA COE'!X64,KONOCTI!X64,Sheet8!X64,Sheet9!X64,Sheet10!X64,Sheet11!X64,Sheet12!X64,Sheet13!X64,Sheet14!X64,Sheet15!X64,Sheet16!X64,Sheet17!X64,Sheet18!X64,Sheet19!X64,Sheet20!X64)</f>
        <v>0</v>
      </c>
      <c r="Y63" s="54"/>
      <c r="Z63" s="131">
        <f>SUM(F63:X63)</f>
        <v>197760.9</v>
      </c>
      <c r="AA63" s="56"/>
      <c r="AB63" s="57"/>
      <c r="AD63" s="10"/>
      <c r="AF63" s="10"/>
      <c r="AG63" s="10"/>
      <c r="AH63" s="10"/>
      <c r="AI63" s="10"/>
    </row>
    <row r="64" spans="1:35" s="16" customFormat="1" ht="5.1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.149999999999999" customHeight="1" x14ac:dyDescent="0.65">
      <c r="A65" s="9"/>
      <c r="B65" s="51"/>
      <c r="C65" s="188" t="s">
        <v>117</v>
      </c>
      <c r="D65" s="189" t="s">
        <v>87</v>
      </c>
      <c r="E65" s="21"/>
      <c r="F65" s="134">
        <f>SUM(YCCD!F66,WJUSD!F66,'YOLO COE'!F66,'SUTTER COE'!F66,'YUBA COE'!F66,'COLUSA COE'!F66,KONOCTI!F66,Sheet8!F66,Sheet9!F66,Sheet10!F66,Sheet11!F66,Sheet12!F66,Sheet13!F66,Sheet14!F66,Sheet15!F66,Sheet16!F66,Sheet17!F66,Sheet18!F66,Sheet19!F66,Sheet20!F66)</f>
        <v>1651.14</v>
      </c>
      <c r="G65" s="21"/>
      <c r="H65" s="134">
        <f>SUM(YCCD!H66,WJUSD!H66,'YOLO COE'!H66,'SUTTER COE'!H66,'YUBA COE'!H66,'COLUSA COE'!H66,KONOCTI!H66,Sheet8!H66,Sheet9!H66,Sheet10!H66,Sheet11!H66,Sheet12!H66,Sheet13!H66,Sheet14!H66,Sheet15!H66,Sheet16!H66,Sheet17!H66,Sheet18!H66,Sheet19!H66,Sheet20!H66)</f>
        <v>59000</v>
      </c>
      <c r="I65" s="21"/>
      <c r="J65" s="190">
        <f>SUM(YCCD!J66,WJUSD!J66,'YOLO COE'!J66,'SUTTER COE'!J66,'YUBA COE'!J66,'COLUSA COE'!J66,KONOCTI!J66,Sheet8!J66,Sheet9!J66,Sheet10!J66,Sheet11!J66,Sheet12!J66,Sheet13!J66,Sheet14!J66,Sheet15!J66,Sheet16!J66,Sheet17!J66,Sheet18!J66,Sheet19!J66,Sheet20!J66)</f>
        <v>0</v>
      </c>
      <c r="K65" s="191"/>
      <c r="L65" s="192"/>
      <c r="M65" s="21"/>
      <c r="N65" s="190">
        <f>SUM(YCCD!N66,WJUSD!N66,'YOLO COE'!N66,'SUTTER COE'!N66,'YUBA COE'!N66,'COLUSA COE'!N66,KONOCTI!N66,Sheet8!N66,Sheet9!N66,Sheet10!N66,Sheet11!N66,Sheet12!N66,Sheet13!N66,Sheet14!N66,Sheet15!N66,Sheet16!N66,Sheet17!N66,Sheet18!N66,Sheet19!N66,Sheet20!N66)</f>
        <v>0</v>
      </c>
      <c r="O65" s="191"/>
      <c r="P65" s="192"/>
      <c r="Q65" s="21"/>
      <c r="R65" s="134">
        <f>SUM(YCCD!R66,WJUSD!R66,'YOLO COE'!R66,'SUTTER COE'!R66,'YUBA COE'!R66,'COLUSA COE'!R66,KONOCTI!R66,Sheet8!R66,Sheet9!R66,Sheet10!R66,Sheet11!R66,Sheet12!R66,Sheet13!R66,Sheet14!R66,Sheet15!R66,Sheet16!R66,Sheet17!R66,Sheet18!R66,Sheet19!R66,Sheet20!R66)</f>
        <v>0</v>
      </c>
      <c r="S65" s="21"/>
      <c r="T65" s="134">
        <f>SUM(YCCD!T66,WJUSD!T66,'YOLO COE'!T66,'SUTTER COE'!T66,'YUBA COE'!T66,'COLUSA COE'!T66,KONOCTI!T66,Sheet8!T66,Sheet9!T66,Sheet10!T66,Sheet11!T66,Sheet12!T66,Sheet13!T66,Sheet14!T66,Sheet15!T66,Sheet16!T66,Sheet17!T66,Sheet18!T66,Sheet19!T66,Sheet20!T66)</f>
        <v>0</v>
      </c>
      <c r="U65" s="21"/>
      <c r="V65" s="134">
        <f>SUM(YCCD!V66,WJUSD!V66,'YOLO COE'!V66,'SUTTER COE'!V66,'YUBA COE'!V66,'COLUSA COE'!V66,KONOCTI!V66,Sheet8!V66,Sheet9!V66,Sheet10!V66,Sheet11!V66,Sheet12!V66,Sheet13!V66,Sheet14!V66,Sheet15!V66,Sheet16!V66,Sheet17!V66,Sheet18!V66,Sheet19!V66,Sheet20!V66)</f>
        <v>0</v>
      </c>
      <c r="W65" s="21"/>
      <c r="X65" s="134">
        <f>SUM(YCCD!X66,WJUSD!X66,'YOLO COE'!X66,'SUTTER COE'!X66,'YUBA COE'!X66,'COLUSA COE'!X66,KONOCTI!X66,Sheet8!X66,Sheet9!X66,Sheet10!X66,Sheet11!X66,Sheet12!X66,Sheet13!X66,Sheet14!X66,Sheet15!X66,Sheet16!X66,Sheet17!X66,Sheet18!X66,Sheet19!X66,Sheet20!X66)</f>
        <v>0</v>
      </c>
      <c r="Y65" s="54"/>
      <c r="Z65" s="131">
        <f>SUM(F65:X65)</f>
        <v>60651.14</v>
      </c>
      <c r="AA65" s="56"/>
      <c r="AB65" s="57"/>
    </row>
    <row r="66" spans="1:35" ht="5.15" customHeight="1" thickBot="1" x14ac:dyDescent="0.8">
      <c r="A66" s="13"/>
      <c r="B66" s="49"/>
      <c r="C66" s="173"/>
      <c r="D66" s="173"/>
      <c r="E66" s="14"/>
      <c r="F66" s="63"/>
      <c r="G66" s="10"/>
      <c r="H66" s="63"/>
      <c r="I66" s="10"/>
      <c r="J66" s="174"/>
      <c r="K66" s="174"/>
      <c r="L66" s="174"/>
      <c r="M66" s="10"/>
      <c r="N66" s="174"/>
      <c r="O66" s="174"/>
      <c r="P66" s="174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.149999999999999" customHeight="1" x14ac:dyDescent="0.65">
      <c r="A67" s="118"/>
      <c r="B67" s="119"/>
      <c r="C67" s="175" t="s">
        <v>0</v>
      </c>
      <c r="D67" s="176"/>
      <c r="E67" s="57"/>
      <c r="F67" s="132">
        <f>SUM(F57:F65)</f>
        <v>1647042.9899999998</v>
      </c>
      <c r="G67" s="21"/>
      <c r="H67" s="133">
        <f>SUM(H57:H65)</f>
        <v>1219823</v>
      </c>
      <c r="I67" s="57"/>
      <c r="J67" s="180">
        <f>SUM(J57:L65)</f>
        <v>510711</v>
      </c>
      <c r="K67" s="181"/>
      <c r="L67" s="182"/>
      <c r="M67" s="57"/>
      <c r="N67" s="180">
        <f>SUM(N57:P65)</f>
        <v>5600</v>
      </c>
      <c r="O67" s="181"/>
      <c r="P67" s="182"/>
      <c r="Q67" s="57"/>
      <c r="R67" s="132">
        <f>SUM(R57:R65)</f>
        <v>147004</v>
      </c>
      <c r="S67" s="57"/>
      <c r="T67" s="132">
        <f>SUM(T57:T65)</f>
        <v>51200</v>
      </c>
      <c r="U67" s="57"/>
      <c r="V67" s="133">
        <f>SUM(V57:V65)</f>
        <v>322538</v>
      </c>
      <c r="W67" s="57"/>
      <c r="X67" s="133">
        <f>SUM(X57:X65)</f>
        <v>18720</v>
      </c>
      <c r="Y67" s="57"/>
      <c r="Z67" s="133">
        <f>SUM(Z57:Z65)</f>
        <v>3922638.99</v>
      </c>
      <c r="AA67" s="56"/>
      <c r="AB67" s="120"/>
    </row>
    <row r="68" spans="1:35" s="11" customFormat="1" ht="11.15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6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.15" customHeight="1" x14ac:dyDescent="0.65">
      <c r="AD73" s="10"/>
      <c r="AF73" s="10"/>
      <c r="AG73" s="10"/>
      <c r="AH73" s="10"/>
      <c r="AI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topLeftCell="A16" zoomScale="86" zoomScaleNormal="93" zoomScalePageLayoutView="93" workbookViewId="0">
      <selection activeCell="F46" sqref="F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 t="s">
        <v>118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1"/>
      <c r="J17" s="164" t="s">
        <v>82</v>
      </c>
      <c r="K17" s="165"/>
      <c r="L17" s="166"/>
      <c r="M17" s="41"/>
      <c r="N17" s="164" t="s">
        <v>2</v>
      </c>
      <c r="O17" s="165"/>
      <c r="P17" s="166"/>
      <c r="Q17" s="41"/>
      <c r="R17" s="157" t="s">
        <v>3</v>
      </c>
      <c r="S17" s="41"/>
      <c r="T17" s="157" t="s">
        <v>6</v>
      </c>
      <c r="U17" s="41"/>
      <c r="V17" s="157" t="s">
        <v>4</v>
      </c>
      <c r="W17" s="41"/>
      <c r="X17" s="157" t="s">
        <v>7</v>
      </c>
      <c r="Y17" s="41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1"/>
      <c r="F19" s="47" t="s">
        <v>1</v>
      </c>
      <c r="G19" s="41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1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147">
        <v>281000</v>
      </c>
      <c r="I21" s="121"/>
      <c r="J21" s="196">
        <v>0</v>
      </c>
      <c r="K21" s="197"/>
      <c r="L21" s="198"/>
      <c r="M21" s="121"/>
      <c r="N21" s="196">
        <v>0</v>
      </c>
      <c r="O21" s="197"/>
      <c r="P21" s="198"/>
      <c r="Q21" s="121"/>
      <c r="R21" s="3"/>
      <c r="S21" s="121"/>
      <c r="T21" s="3">
        <v>0</v>
      </c>
      <c r="U21" s="121"/>
      <c r="V21" s="147">
        <v>0</v>
      </c>
      <c r="W21" s="121"/>
      <c r="X21" s="3">
        <v>0</v>
      </c>
      <c r="Y21" s="54"/>
      <c r="Z21" s="55">
        <f>SUM(F21:X21)</f>
        <v>281000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4"/>
      <c r="O22" s="123"/>
      <c r="P22" s="123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147">
        <v>243852</v>
      </c>
      <c r="I23" s="121"/>
      <c r="J23" s="196">
        <v>0</v>
      </c>
      <c r="K23" s="197"/>
      <c r="L23" s="198"/>
      <c r="M23" s="121"/>
      <c r="N23" s="196">
        <v>0</v>
      </c>
      <c r="O23" s="197"/>
      <c r="P23" s="198"/>
      <c r="Q23" s="121"/>
      <c r="R23" s="3"/>
      <c r="S23" s="121"/>
      <c r="T23" s="3">
        <v>0</v>
      </c>
      <c r="U23" s="121"/>
      <c r="V23" s="147">
        <v>260362</v>
      </c>
      <c r="W23" s="121"/>
      <c r="X23" s="3"/>
      <c r="Y23" s="54"/>
      <c r="Z23" s="55">
        <f>SUM(F23:X23)</f>
        <v>504214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4"/>
      <c r="O24" s="123"/>
      <c r="P24" s="123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147">
        <v>0</v>
      </c>
      <c r="I25" s="121"/>
      <c r="J25" s="196">
        <v>0</v>
      </c>
      <c r="K25" s="197"/>
      <c r="L25" s="198"/>
      <c r="M25" s="121"/>
      <c r="N25" s="196">
        <v>0</v>
      </c>
      <c r="O25" s="197"/>
      <c r="P25" s="198"/>
      <c r="Q25" s="121"/>
      <c r="R25" s="3"/>
      <c r="S25" s="121"/>
      <c r="T25" s="3"/>
      <c r="U25" s="121"/>
      <c r="V25" s="147">
        <v>0</v>
      </c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4"/>
      <c r="O26" s="123"/>
      <c r="P26" s="123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147">
        <v>0</v>
      </c>
      <c r="I27" s="121"/>
      <c r="J27" s="196">
        <v>0</v>
      </c>
      <c r="K27" s="197"/>
      <c r="L27" s="198"/>
      <c r="M27" s="121"/>
      <c r="N27" s="196">
        <v>0</v>
      </c>
      <c r="O27" s="197"/>
      <c r="P27" s="198"/>
      <c r="Q27" s="121"/>
      <c r="R27" s="147">
        <v>71412</v>
      </c>
      <c r="S27" s="121"/>
      <c r="T27" s="3"/>
      <c r="U27" s="121"/>
      <c r="V27" s="147">
        <v>0</v>
      </c>
      <c r="W27" s="121"/>
      <c r="X27" s="3"/>
      <c r="Y27" s="54"/>
      <c r="Z27" s="55">
        <f>SUM(F27:X27)</f>
        <v>71412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4"/>
      <c r="O28" s="123"/>
      <c r="P28" s="123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147">
        <v>58000</v>
      </c>
      <c r="I29" s="121"/>
      <c r="J29" s="196">
        <v>0</v>
      </c>
      <c r="K29" s="197"/>
      <c r="L29" s="198"/>
      <c r="M29" s="121"/>
      <c r="N29" s="196">
        <v>0</v>
      </c>
      <c r="O29" s="197"/>
      <c r="P29" s="198"/>
      <c r="Q29" s="121"/>
      <c r="R29" s="3"/>
      <c r="S29" s="121"/>
      <c r="T29" s="3"/>
      <c r="U29" s="121"/>
      <c r="V29" s="147">
        <v>62176</v>
      </c>
      <c r="W29" s="121"/>
      <c r="X29" s="3"/>
      <c r="Y29" s="54"/>
      <c r="Z29" s="55">
        <f>SUM(F29:X29)</f>
        <v>120176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4"/>
      <c r="O30" s="123"/>
      <c r="P30" s="123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147">
        <v>58000</v>
      </c>
      <c r="I31" s="121"/>
      <c r="J31" s="196">
        <v>0</v>
      </c>
      <c r="K31" s="197"/>
      <c r="L31" s="198"/>
      <c r="M31" s="121"/>
      <c r="N31" s="196">
        <v>0</v>
      </c>
      <c r="O31" s="197"/>
      <c r="P31" s="198"/>
      <c r="Q31" s="121"/>
      <c r="R31" s="3"/>
      <c r="S31" s="121"/>
      <c r="T31" s="3"/>
      <c r="U31" s="121"/>
      <c r="V31" s="147">
        <v>0</v>
      </c>
      <c r="W31" s="121"/>
      <c r="X31" s="3"/>
      <c r="Y31" s="54"/>
      <c r="Z31" s="55">
        <f>SUM(F31:X31)</f>
        <v>58000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4"/>
      <c r="O32" s="123"/>
      <c r="P32" s="123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147">
        <v>0</v>
      </c>
      <c r="I33" s="121"/>
      <c r="J33" s="196">
        <v>0</v>
      </c>
      <c r="K33" s="197"/>
      <c r="L33" s="198"/>
      <c r="M33" s="121"/>
      <c r="N33" s="196">
        <v>0</v>
      </c>
      <c r="O33" s="197"/>
      <c r="P33" s="198"/>
      <c r="Q33" s="121"/>
      <c r="R33" s="3"/>
      <c r="S33" s="121"/>
      <c r="T33" s="3"/>
      <c r="U33" s="121"/>
      <c r="V33" s="147">
        <v>0</v>
      </c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3"/>
      <c r="G34" s="10"/>
      <c r="H34" s="63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640852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71412</v>
      </c>
      <c r="S35" s="57"/>
      <c r="T35" s="67">
        <f>SUM(T21:T33)</f>
        <v>0</v>
      </c>
      <c r="U35" s="57"/>
      <c r="V35" s="68">
        <f>SUM(V21:V33)</f>
        <v>322538</v>
      </c>
      <c r="W35" s="57"/>
      <c r="X35" s="68">
        <f>SUM(X21:X33)</f>
        <v>0</v>
      </c>
      <c r="Y35" s="57"/>
      <c r="Z35" s="68">
        <f>SUM(Z21:Z33)</f>
        <v>1034802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57" t="s">
        <v>103</v>
      </c>
      <c r="G40" s="41"/>
      <c r="H40" s="184" t="s">
        <v>102</v>
      </c>
      <c r="I40" s="185"/>
      <c r="J40" s="186"/>
      <c r="K40" s="41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1"/>
      <c r="F42" s="159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>
        <v>705053</v>
      </c>
      <c r="G46" s="121"/>
      <c r="J46" s="143"/>
      <c r="K46" s="86"/>
      <c r="L46" s="3">
        <v>64201</v>
      </c>
      <c r="M46" s="101"/>
      <c r="N46" s="141">
        <f>IFERROR(L46/F46,0)</f>
        <v>9.1058402701640867E-2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705053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64201</v>
      </c>
      <c r="M48" s="83"/>
      <c r="N48" s="141">
        <f>IFERROR(L48/F48,0)</f>
        <v>9.1058402701640867E-2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1"/>
      <c r="J53" s="164" t="s">
        <v>82</v>
      </c>
      <c r="K53" s="165"/>
      <c r="L53" s="166"/>
      <c r="M53" s="41"/>
      <c r="N53" s="164" t="s">
        <v>2</v>
      </c>
      <c r="O53" s="165"/>
      <c r="P53" s="166"/>
      <c r="Q53" s="41"/>
      <c r="R53" s="157" t="s">
        <v>3</v>
      </c>
      <c r="S53" s="41"/>
      <c r="T53" s="157" t="s">
        <v>6</v>
      </c>
      <c r="U53" s="41"/>
      <c r="V53" s="157" t="s">
        <v>4</v>
      </c>
      <c r="W53" s="41"/>
      <c r="X53" s="157" t="s">
        <v>7</v>
      </c>
      <c r="Y53" s="41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1"/>
      <c r="F55" s="47" t="s">
        <v>1</v>
      </c>
      <c r="G55" s="41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147">
        <v>369852</v>
      </c>
      <c r="I58" s="121"/>
      <c r="J58" s="193"/>
      <c r="K58" s="194"/>
      <c r="L58" s="195"/>
      <c r="M58" s="121"/>
      <c r="N58" s="193"/>
      <c r="O58" s="194"/>
      <c r="P58" s="195"/>
      <c r="Q58" s="121"/>
      <c r="R58" s="147">
        <v>0</v>
      </c>
      <c r="S58" s="121"/>
      <c r="T58" s="3"/>
      <c r="U58" s="121"/>
      <c r="V58" s="147">
        <v>260362</v>
      </c>
      <c r="W58" s="121"/>
      <c r="X58" s="3"/>
      <c r="Y58" s="54"/>
      <c r="Z58" s="55">
        <f>SUM(F58:X58)</f>
        <v>630214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147">
        <v>99000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147">
        <v>71412</v>
      </c>
      <c r="S60" s="121"/>
      <c r="T60" s="3"/>
      <c r="U60" s="121"/>
      <c r="V60" s="147">
        <v>62176</v>
      </c>
      <c r="W60" s="121"/>
      <c r="X60" s="3"/>
      <c r="Y60" s="54"/>
      <c r="Z60" s="55">
        <f>SUM(F60:X60)</f>
        <v>232588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147">
        <v>39000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147">
        <v>0</v>
      </c>
      <c r="S62" s="121"/>
      <c r="T62" s="3"/>
      <c r="U62" s="121"/>
      <c r="V62" s="147">
        <v>0</v>
      </c>
      <c r="W62" s="121"/>
      <c r="X62" s="3"/>
      <c r="Y62" s="54"/>
      <c r="Z62" s="55">
        <f>SUM(F62:X62)</f>
        <v>39000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147">
        <v>89000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147">
        <v>0</v>
      </c>
      <c r="S64" s="121"/>
      <c r="T64" s="3"/>
      <c r="U64" s="121"/>
      <c r="V64" s="147">
        <v>0</v>
      </c>
      <c r="W64" s="121"/>
      <c r="X64" s="3"/>
      <c r="Y64" s="54"/>
      <c r="Z64" s="55">
        <f>SUM(F64:X64)</f>
        <v>89000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147">
        <v>44000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147">
        <v>0</v>
      </c>
      <c r="S66" s="121"/>
      <c r="T66" s="3"/>
      <c r="U66" s="121"/>
      <c r="V66" s="147">
        <v>0</v>
      </c>
      <c r="W66" s="121"/>
      <c r="X66" s="3"/>
      <c r="Y66" s="54"/>
      <c r="Z66" s="55">
        <f>SUM(F66:X66)</f>
        <v>44000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3"/>
      <c r="G67" s="10"/>
      <c r="H67" s="63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640852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71412</v>
      </c>
      <c r="S68" s="57"/>
      <c r="T68" s="67">
        <f>SUM(T58:T66)</f>
        <v>0</v>
      </c>
      <c r="U68" s="57"/>
      <c r="V68" s="68">
        <f>SUM(V58:V66)</f>
        <v>322538</v>
      </c>
      <c r="W68" s="57"/>
      <c r="X68" s="68">
        <f>SUM(X58:X66)</f>
        <v>0</v>
      </c>
      <c r="Y68" s="57"/>
      <c r="Z68" s="68">
        <f>SUM(Z58:Z66)</f>
        <v>1034802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X17:X19"/>
    <mergeCell ref="C17:D19"/>
    <mergeCell ref="T17:T19"/>
    <mergeCell ref="V17:V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V53:V55"/>
    <mergeCell ref="X53:X55"/>
    <mergeCell ref="R17:R19"/>
    <mergeCell ref="R48:T48"/>
    <mergeCell ref="R40:T42"/>
    <mergeCell ref="Z17:Z19"/>
    <mergeCell ref="J21:L21"/>
    <mergeCell ref="J23:L23"/>
    <mergeCell ref="J25:L25"/>
    <mergeCell ref="J17:L19"/>
    <mergeCell ref="N17:P19"/>
    <mergeCell ref="N25:P25"/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zoomScale="86" zoomScaleNormal="93" zoomScalePageLayoutView="93" workbookViewId="0">
      <selection activeCell="R58" sqref="R58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 t="s">
        <v>119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147">
        <v>650257</v>
      </c>
      <c r="G21" s="121"/>
      <c r="H21" s="147">
        <v>59985</v>
      </c>
      <c r="I21" s="121"/>
      <c r="J21" s="196">
        <v>150485</v>
      </c>
      <c r="K21" s="197"/>
      <c r="L21" s="198"/>
      <c r="M21" s="121"/>
      <c r="N21" s="193"/>
      <c r="O21" s="194"/>
      <c r="P21" s="195"/>
      <c r="Q21" s="121"/>
      <c r="R21" s="147">
        <v>22496</v>
      </c>
      <c r="S21" s="121"/>
      <c r="T21" s="3"/>
      <c r="U21" s="121"/>
      <c r="V21" s="3"/>
      <c r="W21" s="121"/>
      <c r="X21" s="3"/>
      <c r="Y21" s="54"/>
      <c r="Z21" s="55">
        <f>SUM(F21:X21)</f>
        <v>883223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147">
        <v>553923</v>
      </c>
      <c r="G23" s="121"/>
      <c r="H23" s="147">
        <v>59986</v>
      </c>
      <c r="I23" s="121"/>
      <c r="J23" s="196">
        <v>101529</v>
      </c>
      <c r="K23" s="197"/>
      <c r="L23" s="198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715438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1204180</v>
      </c>
      <c r="G35" s="21"/>
      <c r="H35" s="68">
        <f>SUM(H21:H33)</f>
        <v>119971</v>
      </c>
      <c r="I35" s="57"/>
      <c r="J35" s="199">
        <f>SUM(J21:L33)</f>
        <v>252014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22496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1598661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147">
        <v>1204180</v>
      </c>
      <c r="G44" s="121"/>
      <c r="H44" s="147">
        <v>97659</v>
      </c>
      <c r="I44" s="86"/>
      <c r="J44" s="141">
        <f>IFERROR(H44/F44,0)</f>
        <v>8.1100001660881257E-2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147">
        <v>119971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1324151</v>
      </c>
      <c r="G48" s="21"/>
      <c r="H48" s="67">
        <f>H44</f>
        <v>97659</v>
      </c>
      <c r="I48" s="83"/>
      <c r="J48" s="141">
        <f>IFERROR(H48/F48,0)</f>
        <v>7.3752162706519117E-2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147">
        <v>1204180</v>
      </c>
      <c r="G58" s="121"/>
      <c r="H58" s="147">
        <v>47988</v>
      </c>
      <c r="I58" s="121"/>
      <c r="J58" s="196">
        <v>200000</v>
      </c>
      <c r="K58" s="197"/>
      <c r="L58" s="198"/>
      <c r="M58" s="121"/>
      <c r="N58" s="193"/>
      <c r="O58" s="194"/>
      <c r="P58" s="195"/>
      <c r="Q58" s="121"/>
      <c r="R58" s="147">
        <v>22496</v>
      </c>
      <c r="S58" s="121"/>
      <c r="T58" s="3"/>
      <c r="U58" s="121"/>
      <c r="V58" s="3"/>
      <c r="W58" s="121"/>
      <c r="X58" s="3"/>
      <c r="Y58" s="54"/>
      <c r="Z58" s="55">
        <f>SUM(F58:X58)</f>
        <v>1474664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147">
        <v>47988</v>
      </c>
      <c r="I60" s="121"/>
      <c r="J60" s="196"/>
      <c r="K60" s="197"/>
      <c r="L60" s="198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47988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147"/>
      <c r="I62" s="121"/>
      <c r="J62" s="196"/>
      <c r="K62" s="197"/>
      <c r="L62" s="198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147">
        <v>23995</v>
      </c>
      <c r="I64" s="121"/>
      <c r="J64" s="196">
        <v>52014</v>
      </c>
      <c r="K64" s="197"/>
      <c r="L64" s="198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76009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1204180</v>
      </c>
      <c r="G68" s="21"/>
      <c r="H68" s="68">
        <f>SUM(H58:H66)</f>
        <v>119971</v>
      </c>
      <c r="I68" s="57"/>
      <c r="J68" s="199">
        <f>SUM(J58:L66)</f>
        <v>252014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22496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1598661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18" zoomScale="86" zoomScaleNormal="93" zoomScalePageLayoutView="93" workbookViewId="0">
      <selection activeCell="R58" sqref="R58:R6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 t="s">
        <v>120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147">
        <v>45000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147"/>
      <c r="S21" s="121"/>
      <c r="T21" s="3"/>
      <c r="U21" s="121"/>
      <c r="V21" s="3"/>
      <c r="W21" s="121"/>
      <c r="X21" s="3"/>
      <c r="Y21" s="54"/>
      <c r="Z21" s="55">
        <f>SUM(F21:X21)</f>
        <v>45000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147">
        <v>25000</v>
      </c>
      <c r="I23" s="121"/>
      <c r="J23" s="193"/>
      <c r="K23" s="194"/>
      <c r="L23" s="195"/>
      <c r="M23" s="121"/>
      <c r="N23" s="193"/>
      <c r="O23" s="194"/>
      <c r="P23" s="195"/>
      <c r="Q23" s="121"/>
      <c r="R23" s="147"/>
      <c r="S23" s="121"/>
      <c r="T23" s="3"/>
      <c r="U23" s="121"/>
      <c r="V23" s="3"/>
      <c r="W23" s="121"/>
      <c r="X23" s="3"/>
      <c r="Y23" s="54"/>
      <c r="Z23" s="55">
        <f>SUM(F23:X23)</f>
        <v>25000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147"/>
      <c r="I25" s="121"/>
      <c r="J25" s="193"/>
      <c r="K25" s="194"/>
      <c r="L25" s="195"/>
      <c r="M25" s="121"/>
      <c r="N25" s="193"/>
      <c r="O25" s="194"/>
      <c r="P25" s="195"/>
      <c r="Q25" s="121"/>
      <c r="R25" s="147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147"/>
      <c r="I27" s="121"/>
      <c r="J27" s="193"/>
      <c r="K27" s="194"/>
      <c r="L27" s="195"/>
      <c r="M27" s="121"/>
      <c r="N27" s="193"/>
      <c r="O27" s="194"/>
      <c r="P27" s="195"/>
      <c r="Q27" s="121"/>
      <c r="R27" s="147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147">
        <v>25000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147"/>
      <c r="S29" s="121"/>
      <c r="T29" s="3"/>
      <c r="U29" s="121"/>
      <c r="V29" s="3"/>
      <c r="W29" s="121"/>
      <c r="X29" s="3"/>
      <c r="Y29" s="54"/>
      <c r="Z29" s="55">
        <f>SUM(F29:X29)</f>
        <v>25000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147">
        <v>85000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147">
        <v>5984</v>
      </c>
      <c r="S31" s="121"/>
      <c r="T31" s="3"/>
      <c r="U31" s="121"/>
      <c r="V31" s="3"/>
      <c r="W31" s="121"/>
      <c r="X31" s="3"/>
      <c r="Y31" s="54"/>
      <c r="Z31" s="55">
        <f>SUM(F31:X31)</f>
        <v>90984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147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180000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5984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185984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147">
        <v>180000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180000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147">
        <v>100000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147">
        <v>5984</v>
      </c>
      <c r="S58" s="121"/>
      <c r="T58" s="3"/>
      <c r="U58" s="121"/>
      <c r="V58" s="3"/>
      <c r="W58" s="121"/>
      <c r="X58" s="3"/>
      <c r="Y58" s="54"/>
      <c r="Z58" s="55">
        <f>SUM(F58:X58)</f>
        <v>105984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147">
        <v>60000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147"/>
      <c r="S60" s="121"/>
      <c r="T60" s="3"/>
      <c r="U60" s="121"/>
      <c r="V60" s="3"/>
      <c r="W60" s="121"/>
      <c r="X60" s="3"/>
      <c r="Y60" s="54"/>
      <c r="Z60" s="55">
        <f>SUM(F60:X60)</f>
        <v>60000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147"/>
      <c r="I62" s="121"/>
      <c r="J62" s="193"/>
      <c r="K62" s="194"/>
      <c r="L62" s="195"/>
      <c r="M62" s="121"/>
      <c r="N62" s="193"/>
      <c r="O62" s="194"/>
      <c r="P62" s="195"/>
      <c r="Q62" s="121"/>
      <c r="R62" s="147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147">
        <v>10000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147"/>
      <c r="S64" s="121"/>
      <c r="T64" s="3"/>
      <c r="U64" s="121"/>
      <c r="V64" s="3"/>
      <c r="W64" s="121"/>
      <c r="X64" s="3"/>
      <c r="Y64" s="54"/>
      <c r="Z64" s="55">
        <f>SUM(F64:X64)</f>
        <v>10000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147">
        <v>10000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147"/>
      <c r="S66" s="121"/>
      <c r="T66" s="3"/>
      <c r="U66" s="121"/>
      <c r="V66" s="3"/>
      <c r="W66" s="121"/>
      <c r="X66" s="3"/>
      <c r="Y66" s="54"/>
      <c r="Z66" s="55">
        <f>SUM(F66:X66)</f>
        <v>10000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180000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5984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185984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16" zoomScale="86" zoomScaleNormal="93" zoomScalePageLayoutView="93" workbookViewId="0">
      <selection activeCell="N58" sqref="N58:T58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 t="s">
        <v>121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147">
        <v>232593</v>
      </c>
      <c r="G21" s="121"/>
      <c r="H21" s="147">
        <v>75400</v>
      </c>
      <c r="I21" s="121"/>
      <c r="J21" s="196">
        <v>144870</v>
      </c>
      <c r="K21" s="197"/>
      <c r="L21" s="198"/>
      <c r="M21" s="121"/>
      <c r="N21" s="196"/>
      <c r="O21" s="197"/>
      <c r="P21" s="198"/>
      <c r="Q21" s="121"/>
      <c r="R21" s="147">
        <v>17084</v>
      </c>
      <c r="S21" s="121"/>
      <c r="T21" s="147">
        <v>28672</v>
      </c>
      <c r="U21" s="121"/>
      <c r="V21" s="3"/>
      <c r="W21" s="121"/>
      <c r="X21" s="3"/>
      <c r="Y21" s="54"/>
      <c r="Z21" s="55">
        <f>SUM(F21:X21)</f>
        <v>498619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147">
        <v>132910</v>
      </c>
      <c r="G23" s="121"/>
      <c r="H23" s="147">
        <v>53800</v>
      </c>
      <c r="I23" s="121"/>
      <c r="J23" s="196">
        <v>82783</v>
      </c>
      <c r="K23" s="197"/>
      <c r="L23" s="198"/>
      <c r="M23" s="121"/>
      <c r="N23" s="196"/>
      <c r="O23" s="197"/>
      <c r="P23" s="198"/>
      <c r="Q23" s="121"/>
      <c r="R23" s="147"/>
      <c r="S23" s="121"/>
      <c r="T23" s="147">
        <v>16384</v>
      </c>
      <c r="U23" s="121"/>
      <c r="V23" s="3"/>
      <c r="W23" s="121"/>
      <c r="X23" s="3"/>
      <c r="Y23" s="54"/>
      <c r="Z23" s="55">
        <f>SUM(F23:X23)</f>
        <v>285877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147"/>
      <c r="G25" s="121"/>
      <c r="H25" s="147"/>
      <c r="I25" s="121"/>
      <c r="J25" s="196"/>
      <c r="K25" s="197"/>
      <c r="L25" s="198"/>
      <c r="M25" s="121"/>
      <c r="N25" s="196"/>
      <c r="O25" s="197"/>
      <c r="P25" s="198"/>
      <c r="Q25" s="121"/>
      <c r="R25" s="147"/>
      <c r="S25" s="121"/>
      <c r="T25" s="147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147"/>
      <c r="G27" s="121"/>
      <c r="H27" s="147"/>
      <c r="I27" s="121"/>
      <c r="J27" s="196"/>
      <c r="K27" s="197"/>
      <c r="L27" s="198"/>
      <c r="M27" s="121"/>
      <c r="N27" s="196"/>
      <c r="O27" s="197"/>
      <c r="P27" s="198"/>
      <c r="Q27" s="121"/>
      <c r="R27" s="147"/>
      <c r="S27" s="121"/>
      <c r="T27" s="147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147">
        <v>49841</v>
      </c>
      <c r="G29" s="121"/>
      <c r="H29" s="147">
        <v>35800</v>
      </c>
      <c r="I29" s="121"/>
      <c r="J29" s="196">
        <v>31044</v>
      </c>
      <c r="K29" s="197"/>
      <c r="L29" s="198"/>
      <c r="M29" s="121"/>
      <c r="N29" s="196"/>
      <c r="O29" s="197"/>
      <c r="P29" s="198"/>
      <c r="Q29" s="121"/>
      <c r="R29" s="147"/>
      <c r="S29" s="121"/>
      <c r="T29" s="147"/>
      <c r="U29" s="121"/>
      <c r="V29" s="3"/>
      <c r="W29" s="121"/>
      <c r="X29" s="3"/>
      <c r="Y29" s="54"/>
      <c r="Z29" s="55">
        <f>SUM(F29:X29)</f>
        <v>116685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147">
        <v>25000</v>
      </c>
      <c r="I31" s="121"/>
      <c r="J31" s="193"/>
      <c r="K31" s="194"/>
      <c r="L31" s="195"/>
      <c r="M31" s="121"/>
      <c r="N31" s="196">
        <v>5600</v>
      </c>
      <c r="O31" s="197"/>
      <c r="P31" s="198"/>
      <c r="Q31" s="121"/>
      <c r="R31" s="147">
        <v>2311</v>
      </c>
      <c r="S31" s="121"/>
      <c r="T31" s="147">
        <v>6144</v>
      </c>
      <c r="U31" s="121"/>
      <c r="V31" s="3"/>
      <c r="W31" s="121"/>
      <c r="X31" s="3"/>
      <c r="Y31" s="54"/>
      <c r="Z31" s="55">
        <f>SUM(F31:X31)</f>
        <v>39055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415344</v>
      </c>
      <c r="G35" s="21"/>
      <c r="H35" s="68">
        <f>SUM(H21:H33)</f>
        <v>190000</v>
      </c>
      <c r="I35" s="57"/>
      <c r="J35" s="199">
        <f>SUM(J21:L33)</f>
        <v>258697</v>
      </c>
      <c r="K35" s="200"/>
      <c r="L35" s="201"/>
      <c r="M35" s="57"/>
      <c r="N35" s="199">
        <f>SUM(N21:P33)</f>
        <v>5600</v>
      </c>
      <c r="O35" s="200"/>
      <c r="P35" s="201"/>
      <c r="Q35" s="57"/>
      <c r="R35" s="67">
        <f>SUM(R21:R33)</f>
        <v>19395</v>
      </c>
      <c r="S35" s="57"/>
      <c r="T35" s="67">
        <f>SUM(T21:T33)</f>
        <v>51200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940236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147">
        <v>378756</v>
      </c>
      <c r="G44" s="121"/>
      <c r="H44" s="147">
        <v>36588</v>
      </c>
      <c r="I44" s="86"/>
      <c r="J44" s="141">
        <f>IFERROR(H44/F44,0)</f>
        <v>9.6600449893863072E-2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147">
        <v>190000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568756</v>
      </c>
      <c r="G48" s="21"/>
      <c r="H48" s="67">
        <f>H44</f>
        <v>36588</v>
      </c>
      <c r="I48" s="83"/>
      <c r="J48" s="141">
        <f>IFERROR(H48/F48,0)</f>
        <v>6.4329870805758527E-2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147">
        <v>415344</v>
      </c>
      <c r="G58" s="121"/>
      <c r="H58" s="147">
        <v>130000</v>
      </c>
      <c r="I58" s="121"/>
      <c r="J58" s="196">
        <v>258697</v>
      </c>
      <c r="K58" s="197"/>
      <c r="L58" s="198"/>
      <c r="M58" s="121"/>
      <c r="N58" s="196">
        <v>5600</v>
      </c>
      <c r="O58" s="197"/>
      <c r="P58" s="198"/>
      <c r="Q58" s="121"/>
      <c r="R58" s="147">
        <v>19395</v>
      </c>
      <c r="S58" s="121"/>
      <c r="T58" s="147">
        <v>51200</v>
      </c>
      <c r="U58" s="121"/>
      <c r="V58" s="3"/>
      <c r="W58" s="121"/>
      <c r="X58" s="3"/>
      <c r="Y58" s="54"/>
      <c r="Z58" s="55">
        <f>SUM(F58:X58)</f>
        <v>880236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147">
        <v>30000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30000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147">
        <v>20000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20000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147">
        <v>10000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10000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415344</v>
      </c>
      <c r="G68" s="21"/>
      <c r="H68" s="68">
        <f>SUM(H58:H66)</f>
        <v>190000</v>
      </c>
      <c r="I68" s="57"/>
      <c r="J68" s="199">
        <f>SUM(J58:L66)</f>
        <v>258697</v>
      </c>
      <c r="K68" s="200"/>
      <c r="L68" s="201"/>
      <c r="M68" s="57"/>
      <c r="N68" s="199">
        <f>SUM(N58:P66)</f>
        <v>5600</v>
      </c>
      <c r="O68" s="200"/>
      <c r="P68" s="201"/>
      <c r="Q68" s="57"/>
      <c r="R68" s="67">
        <f>SUM(R58:R66)</f>
        <v>19395</v>
      </c>
      <c r="S68" s="57"/>
      <c r="T68" s="67">
        <f>SUM(T58:T66)</f>
        <v>51200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940236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14" zoomScale="86" zoomScaleNormal="93" zoomScalePageLayoutView="93" workbookViewId="0">
      <selection activeCell="X58" sqref="X58:X6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 t="s">
        <v>122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147"/>
      <c r="S21" s="121"/>
      <c r="T21" s="3"/>
      <c r="U21" s="121"/>
      <c r="V21" s="3"/>
      <c r="W21" s="121"/>
      <c r="X21" s="147">
        <v>18720</v>
      </c>
      <c r="Y21" s="54"/>
      <c r="Z21" s="55">
        <f>SUM(F21:X21)</f>
        <v>18720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147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147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147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147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147">
        <v>27717</v>
      </c>
      <c r="S31" s="121"/>
      <c r="T31" s="3"/>
      <c r="U31" s="121"/>
      <c r="V31" s="3"/>
      <c r="W31" s="121"/>
      <c r="X31" s="3"/>
      <c r="Y31" s="54"/>
      <c r="Z31" s="55">
        <f>SUM(F31:X31)</f>
        <v>27717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27717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18720</v>
      </c>
      <c r="Y35" s="57"/>
      <c r="Z35" s="68">
        <f>SUM(Z21:Z33)</f>
        <v>46437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147"/>
      <c r="S58" s="121"/>
      <c r="T58" s="3"/>
      <c r="U58" s="121"/>
      <c r="V58" s="3"/>
      <c r="W58" s="121"/>
      <c r="X58" s="147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147">
        <v>27717</v>
      </c>
      <c r="S60" s="121"/>
      <c r="T60" s="3"/>
      <c r="U60" s="121"/>
      <c r="V60" s="3"/>
      <c r="W60" s="121"/>
      <c r="X60" s="147">
        <v>18720</v>
      </c>
      <c r="Y60" s="54"/>
      <c r="Z60" s="55">
        <f>SUM(F60:X60)</f>
        <v>46437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27717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18720</v>
      </c>
      <c r="Y68" s="57"/>
      <c r="Z68" s="68">
        <f>SUM(Z58:Z66)</f>
        <v>46437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4" zoomScale="86" zoomScaleNormal="93" zoomScalePageLayoutView="93" workbookViewId="0">
      <selection activeCell="R48" sqref="R48:T48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 t="s">
        <v>123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147">
        <v>9907</v>
      </c>
      <c r="G21" s="121">
        <v>0</v>
      </c>
      <c r="H21" s="147">
        <v>32000</v>
      </c>
      <c r="I21" s="121"/>
      <c r="J21" s="196">
        <v>0</v>
      </c>
      <c r="K21" s="197"/>
      <c r="L21" s="198"/>
      <c r="M21" s="121"/>
      <c r="N21" s="196">
        <v>0</v>
      </c>
      <c r="O21" s="197"/>
      <c r="P21" s="198"/>
      <c r="Q21" s="121"/>
      <c r="R21" s="147">
        <v>2077</v>
      </c>
      <c r="S21" s="121"/>
      <c r="T21" s="3"/>
      <c r="U21" s="121"/>
      <c r="V21" s="3"/>
      <c r="W21" s="121"/>
      <c r="X21" s="3"/>
      <c r="Y21" s="54"/>
      <c r="Z21" s="55">
        <f>SUM(F21:X21)</f>
        <v>43984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147">
        <v>7705.32</v>
      </c>
      <c r="G23" s="121"/>
      <c r="H23" s="147">
        <v>25000</v>
      </c>
      <c r="I23" s="121"/>
      <c r="J23" s="196">
        <v>0</v>
      </c>
      <c r="K23" s="197"/>
      <c r="L23" s="198"/>
      <c r="M23" s="121"/>
      <c r="N23" s="196"/>
      <c r="O23" s="197"/>
      <c r="P23" s="198"/>
      <c r="Q23" s="121"/>
      <c r="R23" s="147"/>
      <c r="S23" s="121"/>
      <c r="T23" s="3"/>
      <c r="U23" s="121"/>
      <c r="V23" s="3"/>
      <c r="W23" s="121"/>
      <c r="X23" s="3"/>
      <c r="Y23" s="54"/>
      <c r="Z23" s="55">
        <f>SUM(F23:X23)</f>
        <v>32705.32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147">
        <v>9906.84</v>
      </c>
      <c r="G25" s="121"/>
      <c r="H25" s="147">
        <v>32000</v>
      </c>
      <c r="I25" s="121"/>
      <c r="J25" s="196">
        <v>0</v>
      </c>
      <c r="K25" s="197"/>
      <c r="L25" s="198"/>
      <c r="M25" s="121"/>
      <c r="N25" s="196"/>
      <c r="O25" s="197"/>
      <c r="P25" s="198"/>
      <c r="Q25" s="121"/>
      <c r="R25" s="147"/>
      <c r="S25" s="121"/>
      <c r="T25" s="3"/>
      <c r="U25" s="121"/>
      <c r="V25" s="3"/>
      <c r="W25" s="121"/>
      <c r="X25" s="3"/>
      <c r="Y25" s="54"/>
      <c r="Z25" s="55">
        <f>SUM(F25:X25)</f>
        <v>41906.839999999997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27519.16</v>
      </c>
      <c r="G35" s="21"/>
      <c r="H35" s="68">
        <f>SUM(H21:H33)</f>
        <v>89000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2077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118596.16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147">
        <v>27519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147">
        <v>89000</v>
      </c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116519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147">
        <v>21740</v>
      </c>
      <c r="G58" s="121"/>
      <c r="H58" s="147">
        <v>70000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91740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147">
        <v>1375.95</v>
      </c>
      <c r="G60" s="121"/>
      <c r="H60" s="147">
        <v>4000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5375.95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147"/>
      <c r="G62" s="121"/>
      <c r="H62" s="147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147">
        <v>2751.9</v>
      </c>
      <c r="G64" s="121"/>
      <c r="H64" s="147">
        <v>10000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12751.9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147">
        <v>1651.14</v>
      </c>
      <c r="G66" s="121"/>
      <c r="H66" s="147">
        <v>5000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6651.14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27518.99</v>
      </c>
      <c r="G68" s="21"/>
      <c r="H68" s="68">
        <f>SUM(H58:H66)</f>
        <v>89000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116518.98999999999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26" zoomScale="86" zoomScaleNormal="93" zoomScalePageLayoutView="93" workbookViewId="0">
      <selection activeCell="R48" sqref="R48:T48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26953125" style="11" customWidth="1"/>
    <col min="6" max="6" width="12.453125" style="10" customWidth="1"/>
    <col min="7" max="7" width="1.26953125" style="11" customWidth="1"/>
    <col min="8" max="8" width="11.7265625" style="11" customWidth="1"/>
    <col min="9" max="9" width="1.26953125" style="11" customWidth="1"/>
    <col min="10" max="10" width="7.453125" style="11" bestFit="1" customWidth="1"/>
    <col min="11" max="11" width="1.26953125" style="11" customWidth="1"/>
    <col min="12" max="12" width="10.26953125" style="10" bestFit="1" customWidth="1"/>
    <col min="13" max="13" width="1.26953125" style="11" customWidth="1"/>
    <col min="14" max="14" width="7.453125" style="10" customWidth="1"/>
    <col min="15" max="15" width="2" style="11" customWidth="1"/>
    <col min="16" max="16" width="8" style="11" customWidth="1"/>
    <col min="17" max="17" width="1.26953125" style="11" customWidth="1"/>
    <col min="18" max="18" width="16.1796875" style="10" customWidth="1"/>
    <col min="19" max="19" width="1.26953125" style="11" customWidth="1"/>
    <col min="20" max="20" width="16.26953125" style="10" customWidth="1"/>
    <col min="21" max="21" width="1.26953125" style="11" customWidth="1"/>
    <col min="22" max="22" width="15.81640625" style="10" customWidth="1"/>
    <col min="23" max="23" width="1.26953125" style="11" customWidth="1"/>
    <col min="24" max="24" width="15.81640625" style="10" customWidth="1"/>
    <col min="25" max="25" width="1.26953125" style="11" customWidth="1"/>
    <col min="26" max="26" width="14" style="10" customWidth="1"/>
    <col min="27" max="27" width="2" style="11" customWidth="1"/>
    <col min="28" max="28" width="0.81640625" style="11" customWidth="1"/>
    <col min="29" max="29" width="11.453125" style="10" hidden="1" customWidth="1"/>
    <col min="30" max="30" width="0.81640625" style="11" hidden="1" customWidth="1"/>
    <col min="31" max="31" width="11.453125" style="10" hidden="1" customWidth="1"/>
    <col min="32" max="32" width="0.81640625" style="11" hidden="1" customWidth="1"/>
    <col min="33" max="33" width="11.453125" style="12" hidden="1" customWidth="1"/>
    <col min="34" max="35" width="0.81640625" style="11" hidden="1" customWidth="1"/>
    <col min="36" max="290" width="9.1796875" style="10" hidden="1" customWidth="1"/>
    <col min="291" max="16384" width="8.7265625" style="10" hidden="1"/>
  </cols>
  <sheetData>
    <row r="1" spans="1:35" ht="15.25" x14ac:dyDescent="0.65"/>
    <row r="2" spans="1:35" ht="30" customHeight="1" x14ac:dyDescent="0.65">
      <c r="D2" s="151" t="s">
        <v>104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35" ht="37" customHeight="1" x14ac:dyDescent="0.65"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.15" customHeight="1" x14ac:dyDescent="0.6">
      <c r="A6" s="19"/>
      <c r="B6" s="152"/>
      <c r="C6" s="152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5" t="str">
        <f>Summary!D11:O11</f>
        <v>Yuba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02" t="s">
        <v>124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.15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4</v>
      </c>
      <c r="W17" s="44"/>
      <c r="X17" s="157" t="s">
        <v>7</v>
      </c>
      <c r="Y17" s="44"/>
      <c r="Z17" s="157" t="s">
        <v>0</v>
      </c>
      <c r="AA17" s="42"/>
    </row>
    <row r="18" spans="1:35" ht="5.1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A18" s="42"/>
    </row>
    <row r="19" spans="1:35" s="45" customFormat="1" ht="29.15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A19" s="48"/>
      <c r="AB19" s="44"/>
    </row>
    <row r="20" spans="1:35" s="16" customFormat="1" ht="5.1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.149999999999999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147">
        <v>7723</v>
      </c>
      <c r="U21" s="121"/>
      <c r="V21" s="3"/>
      <c r="W21" s="121"/>
      <c r="X21" s="3"/>
      <c r="Y21" s="54"/>
      <c r="Z21" s="55">
        <f>SUM(F21:X21)</f>
        <v>7723</v>
      </c>
      <c r="AA21" s="56"/>
      <c r="AB21" s="57"/>
    </row>
    <row r="22" spans="1:35" ht="5.1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.149999999999999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.1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.149999999999999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.1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.149999999999999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.1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.149999999999999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.1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.149999999999999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.1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.149999999999999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.15" customHeight="1" thickBot="1" x14ac:dyDescent="0.8">
      <c r="A34" s="13"/>
      <c r="B34" s="49"/>
      <c r="C34" s="173"/>
      <c r="D34" s="173"/>
      <c r="E34" s="14"/>
      <c r="F34" s="64"/>
      <c r="G34" s="10"/>
      <c r="H34" s="64"/>
      <c r="I34" s="10"/>
      <c r="J34" s="174"/>
      <c r="K34" s="174"/>
      <c r="L34" s="174"/>
      <c r="M34" s="10"/>
      <c r="N34" s="174"/>
      <c r="O34" s="174"/>
      <c r="P34" s="174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.149999999999999" customHeight="1" x14ac:dyDescent="0.6">
      <c r="A35" s="19"/>
      <c r="B35" s="51"/>
      <c r="C35" s="175" t="s">
        <v>0</v>
      </c>
      <c r="D35" s="176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7723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7723</v>
      </c>
      <c r="AA35" s="56"/>
      <c r="AB35" s="57"/>
    </row>
    <row r="36" spans="1:35" ht="11.15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.15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.15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.15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57" t="s">
        <v>103</v>
      </c>
      <c r="G40" s="44"/>
      <c r="H40" s="184" t="s">
        <v>102</v>
      </c>
      <c r="I40" s="185"/>
      <c r="J40" s="186"/>
      <c r="K40" s="44"/>
      <c r="L40" s="184" t="s">
        <v>105</v>
      </c>
      <c r="M40" s="185"/>
      <c r="N40" s="186"/>
      <c r="O40" s="42"/>
      <c r="R40" s="187"/>
      <c r="S40" s="187"/>
      <c r="T40" s="187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.1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7"/>
      <c r="S41" s="187"/>
      <c r="T41" s="187"/>
    </row>
    <row r="42" spans="1:35" ht="13.75" thickBot="1" x14ac:dyDescent="0.75">
      <c r="A42" s="11"/>
      <c r="B42" s="40"/>
      <c r="C42" s="80"/>
      <c r="D42" s="81"/>
      <c r="E42" s="44"/>
      <c r="F42" s="159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7"/>
      <c r="S42" s="187"/>
      <c r="T42" s="187"/>
    </row>
    <row r="43" spans="1:35" ht="5.1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147">
        <v>27277</v>
      </c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.1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.15" customHeight="1" thickBot="1" x14ac:dyDescent="0.8">
      <c r="A47" s="92"/>
      <c r="B47" s="93"/>
      <c r="C47" s="173"/>
      <c r="D47" s="173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75" t="s">
        <v>0</v>
      </c>
      <c r="D48" s="176"/>
      <c r="E48" s="83"/>
      <c r="F48" s="67">
        <f>SUM(F44:F46)</f>
        <v>27277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83"/>
      <c r="S48" s="183"/>
      <c r="T48" s="183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.15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.15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.149999999999999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.15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6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4</v>
      </c>
      <c r="W53" s="44"/>
      <c r="X53" s="157" t="s">
        <v>7</v>
      </c>
      <c r="Y53" s="44"/>
      <c r="Z53" s="157" t="s">
        <v>0</v>
      </c>
      <c r="AA53" s="42"/>
      <c r="AD53" s="10"/>
      <c r="AF53" s="10"/>
      <c r="AG53" s="10"/>
      <c r="AH53" s="10"/>
      <c r="AI53" s="10"/>
    </row>
    <row r="54" spans="1:35" ht="5.1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.1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.149999999999999" customHeight="1" x14ac:dyDescent="0.65">
      <c r="B58" s="51"/>
      <c r="C58" s="188" t="s">
        <v>95</v>
      </c>
      <c r="D58" s="189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.1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.149999999999999" customHeight="1" x14ac:dyDescent="0.65">
      <c r="B60" s="51"/>
      <c r="C60" s="188" t="s">
        <v>96</v>
      </c>
      <c r="D60" s="189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.1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.149999999999999" customHeight="1" x14ac:dyDescent="0.65">
      <c r="B62" s="51"/>
      <c r="C62" s="188" t="s">
        <v>97</v>
      </c>
      <c r="D62" s="189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.1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.149999999999999" customHeight="1" x14ac:dyDescent="0.65">
      <c r="B64" s="51"/>
      <c r="C64" s="188" t="s">
        <v>98</v>
      </c>
      <c r="D64" s="189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.1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.149999999999999" customHeight="1" x14ac:dyDescent="0.65">
      <c r="A66" s="9"/>
      <c r="B66" s="51"/>
      <c r="C66" s="188" t="s">
        <v>99</v>
      </c>
      <c r="D66" s="189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.15" customHeight="1" thickBot="1" x14ac:dyDescent="0.8">
      <c r="A67" s="13"/>
      <c r="B67" s="49"/>
      <c r="C67" s="173"/>
      <c r="D67" s="173"/>
      <c r="E67" s="14"/>
      <c r="F67" s="64"/>
      <c r="G67" s="10"/>
      <c r="H67" s="64"/>
      <c r="I67" s="10"/>
      <c r="J67" s="174"/>
      <c r="K67" s="174"/>
      <c r="L67" s="174"/>
      <c r="M67" s="10"/>
      <c r="N67" s="174"/>
      <c r="O67" s="174"/>
      <c r="P67" s="174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.149999999999999" customHeight="1" x14ac:dyDescent="0.65">
      <c r="A68" s="118"/>
      <c r="B68" s="119"/>
      <c r="C68" s="175" t="s">
        <v>0</v>
      </c>
      <c r="D68" s="176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.15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6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.15" customHeight="1" x14ac:dyDescent="0.65">
      <c r="AD74" s="10"/>
      <c r="AF74" s="10"/>
      <c r="AG74" s="10"/>
      <c r="AH74" s="10"/>
      <c r="AI74" s="10"/>
    </row>
    <row r="75" spans="1:35" ht="23.15" customHeight="1" x14ac:dyDescent="0.65">
      <c r="AD75" s="10"/>
      <c r="AF75" s="10"/>
      <c r="AG75" s="10"/>
      <c r="AH75" s="10"/>
      <c r="AI75" s="10"/>
    </row>
    <row r="76" spans="1:35" ht="23.15" customHeight="1" x14ac:dyDescent="0.65">
      <c r="AD76" s="10"/>
      <c r="AF76" s="10"/>
      <c r="AG76" s="10"/>
      <c r="AH76" s="10"/>
      <c r="AI76" s="10"/>
    </row>
    <row r="77" spans="1:35" ht="23.15" customHeight="1" x14ac:dyDescent="0.65">
      <c r="AD77" s="10"/>
      <c r="AF77" s="10"/>
      <c r="AG77" s="10"/>
      <c r="AH77" s="10"/>
      <c r="AI77" s="10"/>
    </row>
    <row r="78" spans="1:35" ht="23.15" customHeight="1" x14ac:dyDescent="0.65">
      <c r="AD78" s="10"/>
      <c r="AF78" s="10"/>
      <c r="AG78" s="10"/>
      <c r="AH78" s="10"/>
      <c r="AI78" s="10"/>
    </row>
    <row r="79" spans="1:35" ht="23.15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.15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.15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.15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.15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.15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.15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.15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.15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.15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.15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.15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.15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.15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.15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.15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.15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.15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.15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.15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.15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.15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.15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.15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.15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.15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.15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.15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.15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.15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.15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.15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.15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.15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.15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.15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.15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.15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.15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.15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.15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.15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.15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.15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.15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.15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.15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.15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.15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.15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.15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.15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.15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.15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.15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.15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.15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.15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.15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.15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.15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.15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.15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.15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.15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.15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.15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.15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.15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.15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.15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.15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.15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.15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.15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.15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.15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YCCD</vt:lpstr>
      <vt:lpstr>WJUSD</vt:lpstr>
      <vt:lpstr>YOLO COE</vt:lpstr>
      <vt:lpstr>SUTTER COE</vt:lpstr>
      <vt:lpstr>YUBA COE</vt:lpstr>
      <vt:lpstr>COLUSA COE</vt:lpstr>
      <vt:lpstr>KONOCTI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'COLUSA COE'!Print_Area</vt:lpstr>
      <vt:lpstr>KONOCTI!Print_Area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Sheet8!Print_Area</vt:lpstr>
      <vt:lpstr>Sheet9!Print_Area</vt:lpstr>
      <vt:lpstr>Summary!Print_Area</vt:lpstr>
      <vt:lpstr>'SUTTER COE'!Print_Area</vt:lpstr>
      <vt:lpstr>WJUSD!Print_Area</vt:lpstr>
      <vt:lpstr>YCCD!Print_Area</vt:lpstr>
      <vt:lpstr>'YOLO COE'!Print_Area</vt:lpstr>
      <vt:lpstr>'YUBA COE'!Print_Area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2015-11-16T00:31:57Z</cp:lastPrinted>
  <dcterms:created xsi:type="dcterms:W3CDTF">2014-05-13T19:18:33Z</dcterms:created>
  <dcterms:modified xsi:type="dcterms:W3CDTF">2015-11-30T23:19:47Z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