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71 Siskiyous\"/>
    </mc:Choice>
  </mc:AlternateContent>
  <bookViews>
    <workbookView xWindow="0" yWindow="690" windowWidth="19440" windowHeight="9045" tabRatio="747"/>
  </bookViews>
  <sheets>
    <sheet name="Summary" sheetId="7" r:id="rId1"/>
    <sheet name="Sheet1" sheetId="39" r:id="rId2"/>
    <sheet name="Sheet2" sheetId="45" r:id="rId3"/>
    <sheet name="Sheet3" sheetId="46" r:id="rId4"/>
    <sheet name="Sheet4" sheetId="47" r:id="rId5"/>
    <sheet name="Sheet5" sheetId="48" r:id="rId6"/>
    <sheet name="Sheet6" sheetId="49" r:id="rId7"/>
    <sheet name="Factors #1" sheetId="26" state="hidden" r:id="rId8"/>
    <sheet name="Census" sheetId="19" state="hidden" r:id="rId9"/>
    <sheet name="Sheet7" sheetId="50" r:id="rId10"/>
    <sheet name="Sheet8" sheetId="51" r:id="rId11"/>
    <sheet name="Sheet9" sheetId="52" r:id="rId12"/>
    <sheet name="Sheet10" sheetId="53" r:id="rId13"/>
    <sheet name="Sheet11" sheetId="54" r:id="rId14"/>
    <sheet name="Sheet12" sheetId="55" r:id="rId15"/>
    <sheet name="Sheet13" sheetId="56" r:id="rId16"/>
    <sheet name="Sheet14" sheetId="57" r:id="rId17"/>
    <sheet name="Sheet15" sheetId="58" r:id="rId18"/>
    <sheet name="Sheet16" sheetId="59" r:id="rId19"/>
    <sheet name="Sheet17" sheetId="60" r:id="rId20"/>
    <sheet name="Sheet18" sheetId="61" r:id="rId21"/>
    <sheet name="Sheet19" sheetId="62" r:id="rId22"/>
    <sheet name="Sheet20" sheetId="63" r:id="rId23"/>
  </sheets>
  <definedNames>
    <definedName name="_xlnm._FilterDatabase" localSheetId="8" hidden="1">Census!$A$1:$I$72</definedName>
    <definedName name="ddConsortia">Census!$A$2:$A$71</definedName>
    <definedName name="tblDemographics">Census!$A$1:$I$72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3" i="46" l="1"/>
  <c r="V51" i="46"/>
  <c r="V31" i="46"/>
  <c r="V29" i="46"/>
  <c r="F49" i="7"/>
  <c r="P49" i="7"/>
  <c r="J49" i="7"/>
  <c r="H49" i="7"/>
  <c r="V29" i="45"/>
  <c r="T71" i="7"/>
  <c r="T70" i="7"/>
  <c r="T69" i="7"/>
  <c r="T68" i="7"/>
  <c r="T67" i="7"/>
  <c r="R71" i="7"/>
  <c r="R70" i="7"/>
  <c r="R69" i="7"/>
  <c r="R68" i="7"/>
  <c r="R67" i="7"/>
  <c r="P71" i="7"/>
  <c r="P70" i="7"/>
  <c r="P69" i="7"/>
  <c r="P68" i="7"/>
  <c r="P67" i="7"/>
  <c r="N71" i="7"/>
  <c r="N70" i="7"/>
  <c r="N69" i="7"/>
  <c r="N68" i="7"/>
  <c r="N67" i="7"/>
  <c r="L71" i="7"/>
  <c r="L70" i="7"/>
  <c r="L69" i="7"/>
  <c r="L68" i="7"/>
  <c r="L67" i="7"/>
  <c r="J71" i="7"/>
  <c r="J70" i="7"/>
  <c r="J69" i="7"/>
  <c r="J68" i="7"/>
  <c r="J67" i="7"/>
  <c r="J73" i="7"/>
  <c r="H71" i="7"/>
  <c r="H70" i="7"/>
  <c r="H69" i="7"/>
  <c r="H68" i="7"/>
  <c r="H67" i="7"/>
  <c r="F68" i="7"/>
  <c r="F69" i="7"/>
  <c r="F70" i="7"/>
  <c r="F71" i="7"/>
  <c r="F67" i="7"/>
  <c r="T55" i="7"/>
  <c r="T54" i="7"/>
  <c r="T53" i="7"/>
  <c r="T52" i="7"/>
  <c r="T51" i="7"/>
  <c r="T50" i="7"/>
  <c r="T49" i="7"/>
  <c r="R55" i="7"/>
  <c r="R54" i="7"/>
  <c r="R53" i="7"/>
  <c r="R52" i="7"/>
  <c r="R51" i="7"/>
  <c r="R50" i="7"/>
  <c r="R49" i="7"/>
  <c r="P55" i="7"/>
  <c r="P54" i="7"/>
  <c r="P53" i="7"/>
  <c r="P52" i="7"/>
  <c r="P51" i="7"/>
  <c r="P50" i="7"/>
  <c r="N55" i="7"/>
  <c r="N54" i="7"/>
  <c r="N53" i="7"/>
  <c r="N52" i="7"/>
  <c r="N51" i="7"/>
  <c r="N50" i="7"/>
  <c r="N49" i="7"/>
  <c r="L55" i="7"/>
  <c r="L54" i="7"/>
  <c r="L53" i="7"/>
  <c r="L52" i="7"/>
  <c r="L51" i="7"/>
  <c r="L50" i="7"/>
  <c r="L49" i="7"/>
  <c r="J55" i="7"/>
  <c r="J54" i="7"/>
  <c r="J53" i="7"/>
  <c r="J52" i="7"/>
  <c r="J51" i="7"/>
  <c r="J50" i="7"/>
  <c r="H55" i="7"/>
  <c r="H54" i="7"/>
  <c r="H53" i="7"/>
  <c r="H52" i="7"/>
  <c r="H51" i="7"/>
  <c r="H50" i="7"/>
  <c r="F50" i="7"/>
  <c r="F51" i="7"/>
  <c r="F52" i="7"/>
  <c r="F53" i="7"/>
  <c r="F54" i="7"/>
  <c r="F55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V47" i="63"/>
  <c r="V48" i="63"/>
  <c r="V53" i="63" s="1"/>
  <c r="V49" i="63"/>
  <c r="V50" i="63"/>
  <c r="V51" i="63"/>
  <c r="T53" i="63"/>
  <c r="R53" i="63"/>
  <c r="P53" i="63"/>
  <c r="N53" i="63"/>
  <c r="L53" i="63"/>
  <c r="J53" i="63"/>
  <c r="H53" i="63"/>
  <c r="F53" i="63"/>
  <c r="V29" i="63"/>
  <c r="V30" i="63"/>
  <c r="V37" i="63" s="1"/>
  <c r="V31" i="63"/>
  <c r="V32" i="63"/>
  <c r="V33" i="63"/>
  <c r="V34" i="63"/>
  <c r="V35" i="63"/>
  <c r="T37" i="63"/>
  <c r="R37" i="63"/>
  <c r="P37" i="63"/>
  <c r="N37" i="63"/>
  <c r="L37" i="63"/>
  <c r="J37" i="63"/>
  <c r="H37" i="63"/>
  <c r="F37" i="63"/>
  <c r="V47" i="62"/>
  <c r="V48" i="62"/>
  <c r="V49" i="62"/>
  <c r="V50" i="62"/>
  <c r="V51" i="62"/>
  <c r="T53" i="62"/>
  <c r="R53" i="62"/>
  <c r="P53" i="62"/>
  <c r="N53" i="62"/>
  <c r="L53" i="62"/>
  <c r="J53" i="62"/>
  <c r="H53" i="62"/>
  <c r="F53" i="62"/>
  <c r="V29" i="62"/>
  <c r="V30" i="62"/>
  <c r="V31" i="62"/>
  <c r="V32" i="62"/>
  <c r="V33" i="62"/>
  <c r="V34" i="62"/>
  <c r="V35" i="62"/>
  <c r="T37" i="62"/>
  <c r="R37" i="62"/>
  <c r="P37" i="62"/>
  <c r="N37" i="62"/>
  <c r="L37" i="62"/>
  <c r="J37" i="62"/>
  <c r="H37" i="62"/>
  <c r="F37" i="62"/>
  <c r="V47" i="61"/>
  <c r="V48" i="61"/>
  <c r="V49" i="61"/>
  <c r="V50" i="61"/>
  <c r="V51" i="61"/>
  <c r="T53" i="61"/>
  <c r="R53" i="61"/>
  <c r="P53" i="61"/>
  <c r="N53" i="61"/>
  <c r="L53" i="61"/>
  <c r="J53" i="61"/>
  <c r="H53" i="61"/>
  <c r="F53" i="61"/>
  <c r="V29" i="61"/>
  <c r="V30" i="61"/>
  <c r="V31" i="61"/>
  <c r="V32" i="61"/>
  <c r="V33" i="61"/>
  <c r="V34" i="61"/>
  <c r="V35" i="61"/>
  <c r="T37" i="61"/>
  <c r="R37" i="61"/>
  <c r="P37" i="61"/>
  <c r="N37" i="61"/>
  <c r="L37" i="61"/>
  <c r="J37" i="61"/>
  <c r="H37" i="61"/>
  <c r="F37" i="61"/>
  <c r="V47" i="60"/>
  <c r="V48" i="60"/>
  <c r="V49" i="60"/>
  <c r="V50" i="60"/>
  <c r="V51" i="60"/>
  <c r="T53" i="60"/>
  <c r="R53" i="60"/>
  <c r="P53" i="60"/>
  <c r="N53" i="60"/>
  <c r="L53" i="60"/>
  <c r="J53" i="60"/>
  <c r="H53" i="60"/>
  <c r="F53" i="60"/>
  <c r="V29" i="60"/>
  <c r="V30" i="60"/>
  <c r="V31" i="60"/>
  <c r="V32" i="60"/>
  <c r="V33" i="60"/>
  <c r="V34" i="60"/>
  <c r="V35" i="60"/>
  <c r="T37" i="60"/>
  <c r="R37" i="60"/>
  <c r="P37" i="60"/>
  <c r="N37" i="60"/>
  <c r="L37" i="60"/>
  <c r="J37" i="60"/>
  <c r="H37" i="60"/>
  <c r="F37" i="60"/>
  <c r="V47" i="59"/>
  <c r="V48" i="59"/>
  <c r="V49" i="59"/>
  <c r="V50" i="59"/>
  <c r="V51" i="59"/>
  <c r="T53" i="59"/>
  <c r="R53" i="59"/>
  <c r="P53" i="59"/>
  <c r="N53" i="59"/>
  <c r="L53" i="59"/>
  <c r="J53" i="59"/>
  <c r="H53" i="59"/>
  <c r="F53" i="59"/>
  <c r="V29" i="59"/>
  <c r="V30" i="59"/>
  <c r="V31" i="59"/>
  <c r="V32" i="59"/>
  <c r="V33" i="59"/>
  <c r="V34" i="59"/>
  <c r="V35" i="59"/>
  <c r="T37" i="59"/>
  <c r="R37" i="59"/>
  <c r="P37" i="59"/>
  <c r="N37" i="59"/>
  <c r="L37" i="59"/>
  <c r="J37" i="59"/>
  <c r="H37" i="59"/>
  <c r="F37" i="59"/>
  <c r="V47" i="58"/>
  <c r="V48" i="58"/>
  <c r="V49" i="58"/>
  <c r="V53" i="58" s="1"/>
  <c r="V50" i="58"/>
  <c r="V51" i="58"/>
  <c r="T53" i="58"/>
  <c r="R53" i="58"/>
  <c r="P53" i="58"/>
  <c r="N53" i="58"/>
  <c r="L53" i="58"/>
  <c r="J53" i="58"/>
  <c r="H53" i="58"/>
  <c r="F53" i="58"/>
  <c r="V29" i="58"/>
  <c r="V30" i="58"/>
  <c r="V31" i="58"/>
  <c r="V32" i="58"/>
  <c r="V33" i="58"/>
  <c r="V34" i="58"/>
  <c r="V35" i="58"/>
  <c r="T37" i="58"/>
  <c r="R37" i="58"/>
  <c r="P37" i="58"/>
  <c r="N37" i="58"/>
  <c r="L37" i="58"/>
  <c r="J37" i="58"/>
  <c r="H37" i="58"/>
  <c r="F37" i="58"/>
  <c r="V47" i="57"/>
  <c r="V48" i="57"/>
  <c r="V49" i="57"/>
  <c r="V50" i="57"/>
  <c r="V51" i="57"/>
  <c r="T53" i="57"/>
  <c r="R53" i="57"/>
  <c r="P53" i="57"/>
  <c r="N53" i="57"/>
  <c r="L53" i="57"/>
  <c r="J53" i="57"/>
  <c r="H53" i="57"/>
  <c r="F53" i="57"/>
  <c r="V29" i="57"/>
  <c r="V30" i="57"/>
  <c r="V31" i="57"/>
  <c r="V32" i="57"/>
  <c r="V33" i="57"/>
  <c r="V34" i="57"/>
  <c r="V35" i="57"/>
  <c r="T37" i="57"/>
  <c r="R37" i="57"/>
  <c r="P37" i="57"/>
  <c r="N37" i="57"/>
  <c r="L37" i="57"/>
  <c r="J37" i="57"/>
  <c r="H37" i="57"/>
  <c r="F37" i="57"/>
  <c r="V47" i="56"/>
  <c r="V48" i="56"/>
  <c r="V49" i="56"/>
  <c r="V50" i="56"/>
  <c r="V51" i="56"/>
  <c r="T53" i="56"/>
  <c r="R53" i="56"/>
  <c r="P53" i="56"/>
  <c r="N53" i="56"/>
  <c r="L53" i="56"/>
  <c r="J53" i="56"/>
  <c r="H53" i="56"/>
  <c r="F53" i="56"/>
  <c r="V29" i="56"/>
  <c r="V30" i="56"/>
  <c r="V31" i="56"/>
  <c r="V32" i="56"/>
  <c r="V33" i="56"/>
  <c r="V34" i="56"/>
  <c r="V35" i="56"/>
  <c r="T37" i="56"/>
  <c r="R37" i="56"/>
  <c r="P37" i="56"/>
  <c r="N37" i="56"/>
  <c r="L37" i="56"/>
  <c r="J37" i="56"/>
  <c r="H37" i="56"/>
  <c r="F37" i="56"/>
  <c r="T53" i="55"/>
  <c r="R53" i="55"/>
  <c r="P53" i="55"/>
  <c r="N53" i="55"/>
  <c r="L53" i="55"/>
  <c r="J53" i="55"/>
  <c r="H53" i="55"/>
  <c r="F53" i="55"/>
  <c r="T53" i="54"/>
  <c r="R53" i="54"/>
  <c r="P53" i="54"/>
  <c r="N53" i="54"/>
  <c r="L53" i="54"/>
  <c r="J53" i="54"/>
  <c r="H53" i="54"/>
  <c r="F53" i="54"/>
  <c r="T53" i="53"/>
  <c r="R53" i="53"/>
  <c r="P53" i="53"/>
  <c r="N53" i="53"/>
  <c r="L53" i="53"/>
  <c r="J53" i="53"/>
  <c r="H53" i="53"/>
  <c r="F53" i="53"/>
  <c r="T53" i="52"/>
  <c r="R53" i="52"/>
  <c r="P53" i="52"/>
  <c r="N53" i="52"/>
  <c r="L53" i="52"/>
  <c r="J53" i="52"/>
  <c r="H53" i="52"/>
  <c r="F53" i="52"/>
  <c r="T53" i="51"/>
  <c r="R53" i="51"/>
  <c r="P53" i="51"/>
  <c r="N53" i="51"/>
  <c r="L53" i="51"/>
  <c r="J53" i="51"/>
  <c r="H53" i="51"/>
  <c r="F53" i="51"/>
  <c r="T53" i="50"/>
  <c r="R53" i="50"/>
  <c r="P53" i="50"/>
  <c r="N53" i="50"/>
  <c r="L53" i="50"/>
  <c r="J53" i="50"/>
  <c r="H53" i="50"/>
  <c r="F53" i="50"/>
  <c r="T53" i="49"/>
  <c r="R53" i="49"/>
  <c r="P53" i="49"/>
  <c r="N53" i="49"/>
  <c r="L53" i="49"/>
  <c r="J53" i="49"/>
  <c r="H53" i="49"/>
  <c r="F53" i="49"/>
  <c r="J53" i="48"/>
  <c r="T53" i="48"/>
  <c r="R53" i="48"/>
  <c r="P53" i="48"/>
  <c r="N53" i="48"/>
  <c r="L53" i="48"/>
  <c r="H53" i="48"/>
  <c r="F53" i="48"/>
  <c r="T53" i="47"/>
  <c r="R53" i="47"/>
  <c r="P53" i="47"/>
  <c r="N53" i="47"/>
  <c r="L53" i="47"/>
  <c r="J53" i="47"/>
  <c r="H53" i="47"/>
  <c r="F53" i="47"/>
  <c r="T53" i="46"/>
  <c r="R53" i="46"/>
  <c r="P53" i="46"/>
  <c r="N53" i="46"/>
  <c r="J53" i="46"/>
  <c r="H53" i="46"/>
  <c r="F53" i="46"/>
  <c r="T53" i="45"/>
  <c r="R53" i="45"/>
  <c r="P53" i="45"/>
  <c r="N53" i="45"/>
  <c r="L53" i="45"/>
  <c r="J53" i="45"/>
  <c r="H53" i="45"/>
  <c r="F53" i="45"/>
  <c r="V29" i="39"/>
  <c r="T37" i="39"/>
  <c r="R37" i="39"/>
  <c r="P37" i="39"/>
  <c r="N37" i="39"/>
  <c r="L37" i="39"/>
  <c r="J37" i="39"/>
  <c r="H37" i="39"/>
  <c r="F37" i="39"/>
  <c r="V47" i="39"/>
  <c r="T53" i="39"/>
  <c r="R53" i="39"/>
  <c r="P53" i="39"/>
  <c r="N53" i="39"/>
  <c r="L53" i="39"/>
  <c r="J53" i="39"/>
  <c r="H53" i="39"/>
  <c r="F53" i="39"/>
  <c r="T57" i="7"/>
  <c r="V47" i="55"/>
  <c r="V48" i="55"/>
  <c r="V49" i="55"/>
  <c r="V50" i="55"/>
  <c r="V51" i="55"/>
  <c r="V29" i="55"/>
  <c r="V30" i="55"/>
  <c r="V31" i="55"/>
  <c r="V32" i="55"/>
  <c r="V33" i="55"/>
  <c r="V34" i="55"/>
  <c r="V35" i="55"/>
  <c r="T37" i="55"/>
  <c r="R37" i="55"/>
  <c r="P37" i="55"/>
  <c r="N37" i="55"/>
  <c r="L37" i="55"/>
  <c r="J37" i="55"/>
  <c r="H37" i="55"/>
  <c r="F37" i="55"/>
  <c r="V47" i="54"/>
  <c r="V48" i="54"/>
  <c r="V49" i="54"/>
  <c r="V50" i="54"/>
  <c r="V51" i="54"/>
  <c r="V53" i="54" s="1"/>
  <c r="V29" i="54"/>
  <c r="V30" i="54"/>
  <c r="V31" i="54"/>
  <c r="V32" i="54"/>
  <c r="V33" i="54"/>
  <c r="V34" i="54"/>
  <c r="V35" i="54"/>
  <c r="T37" i="54"/>
  <c r="R37" i="54"/>
  <c r="P37" i="54"/>
  <c r="N37" i="54"/>
  <c r="L37" i="54"/>
  <c r="J37" i="54"/>
  <c r="H37" i="54"/>
  <c r="F37" i="54"/>
  <c r="V47" i="53"/>
  <c r="V48" i="53"/>
  <c r="V49" i="53"/>
  <c r="V50" i="53"/>
  <c r="V51" i="53"/>
  <c r="V29" i="53"/>
  <c r="V30" i="53"/>
  <c r="V31" i="53"/>
  <c r="V32" i="53"/>
  <c r="V33" i="53"/>
  <c r="V34" i="53"/>
  <c r="V35" i="53"/>
  <c r="T37" i="53"/>
  <c r="R37" i="53"/>
  <c r="P37" i="53"/>
  <c r="N37" i="53"/>
  <c r="L37" i="53"/>
  <c r="J37" i="53"/>
  <c r="H37" i="53"/>
  <c r="F37" i="53"/>
  <c r="V47" i="52"/>
  <c r="V48" i="52"/>
  <c r="V49" i="52"/>
  <c r="V50" i="52"/>
  <c r="V51" i="52"/>
  <c r="V29" i="52"/>
  <c r="V30" i="52"/>
  <c r="V31" i="52"/>
  <c r="V32" i="52"/>
  <c r="V33" i="52"/>
  <c r="V34" i="52"/>
  <c r="V35" i="52"/>
  <c r="T37" i="52"/>
  <c r="R37" i="52"/>
  <c r="P37" i="52"/>
  <c r="N37" i="52"/>
  <c r="L37" i="52"/>
  <c r="J37" i="52"/>
  <c r="H37" i="52"/>
  <c r="F37" i="52"/>
  <c r="V47" i="51"/>
  <c r="V48" i="51"/>
  <c r="V49" i="51"/>
  <c r="V50" i="51"/>
  <c r="V51" i="51"/>
  <c r="V29" i="51"/>
  <c r="V30" i="51"/>
  <c r="V31" i="51"/>
  <c r="V32" i="51"/>
  <c r="V33" i="51"/>
  <c r="V34" i="51"/>
  <c r="V35" i="51"/>
  <c r="T37" i="51"/>
  <c r="R37" i="51"/>
  <c r="P37" i="51"/>
  <c r="N37" i="51"/>
  <c r="L37" i="51"/>
  <c r="J37" i="51"/>
  <c r="H37" i="51"/>
  <c r="F37" i="51"/>
  <c r="V47" i="50"/>
  <c r="V48" i="50"/>
  <c r="V49" i="50"/>
  <c r="V50" i="50"/>
  <c r="V51" i="50"/>
  <c r="V29" i="50"/>
  <c r="V30" i="50"/>
  <c r="V31" i="50"/>
  <c r="V32" i="50"/>
  <c r="V33" i="50"/>
  <c r="V34" i="50"/>
  <c r="V35" i="50"/>
  <c r="T37" i="50"/>
  <c r="R37" i="50"/>
  <c r="P37" i="50"/>
  <c r="N37" i="50"/>
  <c r="L37" i="50"/>
  <c r="J37" i="50"/>
  <c r="H37" i="50"/>
  <c r="F37" i="50"/>
  <c r="V51" i="49"/>
  <c r="V50" i="49"/>
  <c r="V49" i="49"/>
  <c r="V48" i="49"/>
  <c r="V47" i="49"/>
  <c r="T37" i="49"/>
  <c r="R37" i="49"/>
  <c r="P37" i="49"/>
  <c r="N37" i="49"/>
  <c r="L37" i="49"/>
  <c r="J37" i="49"/>
  <c r="H37" i="49"/>
  <c r="F37" i="49"/>
  <c r="V35" i="49"/>
  <c r="V34" i="49"/>
  <c r="V33" i="49"/>
  <c r="V32" i="49"/>
  <c r="V31" i="49"/>
  <c r="V30" i="49"/>
  <c r="V29" i="49"/>
  <c r="V51" i="48"/>
  <c r="V50" i="48"/>
  <c r="V49" i="48"/>
  <c r="V48" i="48"/>
  <c r="V47" i="48"/>
  <c r="T37" i="48"/>
  <c r="R37" i="48"/>
  <c r="P37" i="48"/>
  <c r="N37" i="48"/>
  <c r="L37" i="48"/>
  <c r="J37" i="48"/>
  <c r="H37" i="48"/>
  <c r="F37" i="48"/>
  <c r="V35" i="48"/>
  <c r="V34" i="48"/>
  <c r="V33" i="48"/>
  <c r="V32" i="48"/>
  <c r="V31" i="48"/>
  <c r="V29" i="48"/>
  <c r="V30" i="48"/>
  <c r="V51" i="47"/>
  <c r="V50" i="47"/>
  <c r="V49" i="47"/>
  <c r="V48" i="47"/>
  <c r="V47" i="47"/>
  <c r="T37" i="47"/>
  <c r="R37" i="47"/>
  <c r="P37" i="47"/>
  <c r="N37" i="47"/>
  <c r="L37" i="47"/>
  <c r="J37" i="47"/>
  <c r="H37" i="47"/>
  <c r="F37" i="47"/>
  <c r="V35" i="47"/>
  <c r="V34" i="47"/>
  <c r="V33" i="47"/>
  <c r="V32" i="47"/>
  <c r="V31" i="47"/>
  <c r="V30" i="47"/>
  <c r="V29" i="47"/>
  <c r="V50" i="46"/>
  <c r="V49" i="46"/>
  <c r="V48" i="46"/>
  <c r="V47" i="46"/>
  <c r="T37" i="46"/>
  <c r="R37" i="46"/>
  <c r="P37" i="46"/>
  <c r="N37" i="46"/>
  <c r="L37" i="46"/>
  <c r="J37" i="46"/>
  <c r="H37" i="46"/>
  <c r="F37" i="46"/>
  <c r="V35" i="46"/>
  <c r="V34" i="46"/>
  <c r="V33" i="46"/>
  <c r="V32" i="46"/>
  <c r="V30" i="46"/>
  <c r="V51" i="45"/>
  <c r="V50" i="45"/>
  <c r="V49" i="45"/>
  <c r="V48" i="45"/>
  <c r="V47" i="45"/>
  <c r="T37" i="45"/>
  <c r="R37" i="45"/>
  <c r="P37" i="45"/>
  <c r="N37" i="45"/>
  <c r="L37" i="45"/>
  <c r="J37" i="45"/>
  <c r="H37" i="45"/>
  <c r="F37" i="45"/>
  <c r="V35" i="45"/>
  <c r="V34" i="45"/>
  <c r="V33" i="45"/>
  <c r="V32" i="45"/>
  <c r="V31" i="45"/>
  <c r="V30" i="45"/>
  <c r="V51" i="39"/>
  <c r="V50" i="39"/>
  <c r="V49" i="39"/>
  <c r="V48" i="39"/>
  <c r="V35" i="39"/>
  <c r="V34" i="39"/>
  <c r="V33" i="39"/>
  <c r="V32" i="39"/>
  <c r="V31" i="39"/>
  <c r="V30" i="39"/>
  <c r="Q3" i="26"/>
  <c r="I76" i="26"/>
  <c r="S3" i="26"/>
  <c r="Q4" i="26"/>
  <c r="Q5" i="26"/>
  <c r="Q6" i="26"/>
  <c r="Q7" i="26"/>
  <c r="Q8" i="26"/>
  <c r="Q9" i="26"/>
  <c r="Q10" i="26"/>
  <c r="Q11" i="26"/>
  <c r="Q12" i="26"/>
  <c r="Q13" i="26"/>
  <c r="Q14" i="26"/>
  <c r="Q15" i="26"/>
  <c r="Q16" i="26"/>
  <c r="Q17" i="26"/>
  <c r="Q18" i="26"/>
  <c r="Q19" i="26"/>
  <c r="S19" i="26"/>
  <c r="Q20" i="26"/>
  <c r="Q21" i="26"/>
  <c r="Q22" i="26"/>
  <c r="Q23" i="26"/>
  <c r="Q24" i="26"/>
  <c r="Q25" i="26"/>
  <c r="Q26" i="26"/>
  <c r="Q27" i="26"/>
  <c r="Q28" i="26"/>
  <c r="Q29" i="26"/>
  <c r="Q30" i="26"/>
  <c r="Q31" i="26"/>
  <c r="Q32" i="26"/>
  <c r="Q33" i="26"/>
  <c r="Q34" i="26"/>
  <c r="Q35" i="26"/>
  <c r="S35" i="26"/>
  <c r="Q36" i="26"/>
  <c r="Q37" i="26"/>
  <c r="Q38" i="26"/>
  <c r="Q39" i="26"/>
  <c r="Q40" i="26"/>
  <c r="Q41" i="26"/>
  <c r="Q42" i="26"/>
  <c r="Q43" i="26"/>
  <c r="Q44" i="26"/>
  <c r="Q45" i="26"/>
  <c r="Q46" i="26"/>
  <c r="Q47" i="26"/>
  <c r="Q48" i="26"/>
  <c r="Q49" i="26"/>
  <c r="Q50" i="26"/>
  <c r="Q51" i="26"/>
  <c r="S51" i="26"/>
  <c r="Q52" i="26"/>
  <c r="Q53" i="26"/>
  <c r="Q54" i="26"/>
  <c r="Q55" i="26"/>
  <c r="Q56" i="26"/>
  <c r="Q57" i="26"/>
  <c r="Q58" i="26"/>
  <c r="Q59" i="26"/>
  <c r="Q60" i="26"/>
  <c r="Q61" i="26"/>
  <c r="Q62" i="26"/>
  <c r="Q63" i="26"/>
  <c r="Q64" i="26"/>
  <c r="Q65" i="26"/>
  <c r="Q66" i="26"/>
  <c r="Q67" i="26"/>
  <c r="S67" i="26"/>
  <c r="Q68" i="26"/>
  <c r="Q69" i="26"/>
  <c r="Q70" i="26"/>
  <c r="D76" i="26"/>
  <c r="N22" i="26"/>
  <c r="F76" i="26"/>
  <c r="Q71" i="26"/>
  <c r="S71" i="26"/>
  <c r="Q72" i="26"/>
  <c r="E76" i="26"/>
  <c r="O50" i="26"/>
  <c r="O73" i="26"/>
  <c r="Q73" i="26"/>
  <c r="O74" i="26"/>
  <c r="P74" i="26"/>
  <c r="Q74" i="26"/>
  <c r="C76" i="26"/>
  <c r="M27" i="26"/>
  <c r="Q75" i="26"/>
  <c r="B76" i="26"/>
  <c r="L73" i="26"/>
  <c r="H76" i="26"/>
  <c r="R36" i="26"/>
  <c r="J76" i="26"/>
  <c r="T7" i="26"/>
  <c r="S4" i="26"/>
  <c r="S8" i="26"/>
  <c r="S20" i="26"/>
  <c r="S24" i="26"/>
  <c r="S36" i="26"/>
  <c r="S40" i="26"/>
  <c r="S52" i="26"/>
  <c r="S56" i="26"/>
  <c r="S68" i="26"/>
  <c r="S5" i="26"/>
  <c r="S17" i="26"/>
  <c r="S21" i="26"/>
  <c r="S33" i="26"/>
  <c r="S37" i="26"/>
  <c r="S49" i="26"/>
  <c r="S53" i="26"/>
  <c r="S65" i="26"/>
  <c r="S69" i="26"/>
  <c r="S14" i="26"/>
  <c r="S18" i="26"/>
  <c r="S30" i="26"/>
  <c r="S34" i="26"/>
  <c r="S46" i="26"/>
  <c r="S50" i="26"/>
  <c r="S62" i="26"/>
  <c r="S66" i="26"/>
  <c r="L75" i="26"/>
  <c r="R20" i="26"/>
  <c r="R64" i="26"/>
  <c r="R33" i="26"/>
  <c r="R65" i="26"/>
  <c r="R30" i="26"/>
  <c r="R62" i="26"/>
  <c r="R23" i="26"/>
  <c r="R55" i="26"/>
  <c r="T3" i="26"/>
  <c r="T19" i="26"/>
  <c r="T23" i="26"/>
  <c r="T35" i="26"/>
  <c r="T51" i="26"/>
  <c r="T55" i="26"/>
  <c r="T67" i="26"/>
  <c r="T12" i="26"/>
  <c r="T16" i="26"/>
  <c r="T28" i="26"/>
  <c r="T44" i="26"/>
  <c r="T48" i="26"/>
  <c r="T60" i="26"/>
  <c r="T9" i="26"/>
  <c r="T13" i="26"/>
  <c r="T25" i="26"/>
  <c r="T41" i="26"/>
  <c r="T45" i="26"/>
  <c r="T57" i="26"/>
  <c r="T6" i="26"/>
  <c r="T10" i="26"/>
  <c r="T22" i="26"/>
  <c r="T38" i="26"/>
  <c r="T42" i="26"/>
  <c r="T54" i="26"/>
  <c r="T70" i="26"/>
  <c r="P5" i="26"/>
  <c r="L13" i="26"/>
  <c r="P17" i="26"/>
  <c r="L21" i="26"/>
  <c r="P25" i="26"/>
  <c r="P29" i="26"/>
  <c r="P41" i="26"/>
  <c r="P45" i="26"/>
  <c r="L53" i="26"/>
  <c r="P57" i="26"/>
  <c r="P69" i="26"/>
  <c r="P6" i="26"/>
  <c r="P18" i="26"/>
  <c r="L18" i="26"/>
  <c r="P26" i="26"/>
  <c r="P38" i="26"/>
  <c r="P50" i="26"/>
  <c r="L50" i="26"/>
  <c r="P54" i="26"/>
  <c r="P58" i="26"/>
  <c r="P70" i="26"/>
  <c r="P3" i="26"/>
  <c r="L11" i="26"/>
  <c r="P15" i="26"/>
  <c r="P27" i="26"/>
  <c r="P31" i="26"/>
  <c r="P43" i="26"/>
  <c r="L43" i="26"/>
  <c r="P55" i="26"/>
  <c r="P59" i="26"/>
  <c r="P4" i="26"/>
  <c r="P8" i="26"/>
  <c r="L8" i="26"/>
  <c r="P12" i="26"/>
  <c r="L12" i="26"/>
  <c r="P16" i="26"/>
  <c r="P28" i="26"/>
  <c r="P32" i="26"/>
  <c r="L40" i="26"/>
  <c r="P44" i="26"/>
  <c r="L44" i="26"/>
  <c r="P52" i="26"/>
  <c r="P56" i="26"/>
  <c r="P68" i="26"/>
  <c r="L74" i="26"/>
  <c r="P72" i="26"/>
  <c r="O22" i="26"/>
  <c r="O34" i="26"/>
  <c r="O58" i="26"/>
  <c r="O70" i="26"/>
  <c r="O23" i="26"/>
  <c r="O35" i="26"/>
  <c r="O59" i="26"/>
  <c r="L63" i="26"/>
  <c r="O20" i="26"/>
  <c r="L28" i="26"/>
  <c r="L56" i="26"/>
  <c r="O60" i="26"/>
  <c r="L60" i="26"/>
  <c r="O68" i="26"/>
  <c r="O65" i="26"/>
  <c r="O41" i="26"/>
  <c r="O29" i="26"/>
  <c r="L9" i="26"/>
  <c r="L5" i="26"/>
  <c r="N6" i="26"/>
  <c r="N34" i="26"/>
  <c r="N38" i="26"/>
  <c r="N66" i="26"/>
  <c r="N70" i="26"/>
  <c r="N27" i="26"/>
  <c r="N31" i="26"/>
  <c r="N59" i="26"/>
  <c r="N63" i="26"/>
  <c r="N24" i="26"/>
  <c r="N28" i="26"/>
  <c r="N56" i="26"/>
  <c r="N60" i="26"/>
  <c r="N21" i="26"/>
  <c r="N25" i="26"/>
  <c r="N53" i="26"/>
  <c r="N57" i="26"/>
  <c r="L64" i="26"/>
  <c r="L32" i="26"/>
  <c r="L24" i="26"/>
  <c r="M12" i="26"/>
  <c r="M13" i="26"/>
  <c r="L3" i="26"/>
  <c r="L7" i="26"/>
  <c r="L15" i="26"/>
  <c r="L19" i="26"/>
  <c r="L23" i="26"/>
  <c r="L27" i="26"/>
  <c r="L31" i="26"/>
  <c r="L35" i="26"/>
  <c r="L39" i="26"/>
  <c r="L47" i="26"/>
  <c r="L51" i="26"/>
  <c r="L55" i="26"/>
  <c r="L59" i="26"/>
  <c r="L67" i="26"/>
  <c r="L4" i="26"/>
  <c r="L16" i="26"/>
  <c r="L20" i="26"/>
  <c r="L36" i="26"/>
  <c r="L48" i="26"/>
  <c r="L52" i="26"/>
  <c r="L68" i="26"/>
  <c r="L17" i="26"/>
  <c r="L25" i="26"/>
  <c r="L29" i="26"/>
  <c r="L33" i="26"/>
  <c r="L37" i="26"/>
  <c r="L41" i="26"/>
  <c r="U41" i="26"/>
  <c r="L45" i="26"/>
  <c r="L49" i="26"/>
  <c r="L57" i="26"/>
  <c r="L61" i="26"/>
  <c r="L65" i="26"/>
  <c r="L69" i="26"/>
  <c r="L6" i="26"/>
  <c r="L10" i="26"/>
  <c r="L14" i="26"/>
  <c r="L22" i="26"/>
  <c r="L26" i="26"/>
  <c r="L30" i="26"/>
  <c r="L34" i="26"/>
  <c r="L38" i="26"/>
  <c r="L42" i="26"/>
  <c r="L46" i="26"/>
  <c r="L54" i="26"/>
  <c r="L58" i="26"/>
  <c r="L62" i="26"/>
  <c r="L66" i="26"/>
  <c r="L70" i="26"/>
  <c r="R73" i="26"/>
  <c r="L72" i="26"/>
  <c r="L71" i="26"/>
  <c r="K2" i="19"/>
  <c r="N2" i="19"/>
  <c r="I73" i="19"/>
  <c r="H73" i="19"/>
  <c r="G73" i="19"/>
  <c r="F73" i="19"/>
  <c r="E73" i="19"/>
  <c r="D73" i="19"/>
  <c r="C73" i="19"/>
  <c r="B73" i="19"/>
  <c r="P73" i="7"/>
  <c r="P57" i="7"/>
  <c r="L73" i="7"/>
  <c r="T73" i="7"/>
  <c r="V53" i="7"/>
  <c r="V53" i="50"/>
  <c r="V37" i="52"/>
  <c r="R8" i="26"/>
  <c r="R40" i="26"/>
  <c r="R56" i="26"/>
  <c r="R5" i="26"/>
  <c r="R37" i="26"/>
  <c r="R53" i="26"/>
  <c r="R69" i="26"/>
  <c r="R18" i="26"/>
  <c r="R34" i="26"/>
  <c r="R50" i="26"/>
  <c r="R66" i="26"/>
  <c r="R11" i="26"/>
  <c r="R27" i="26"/>
  <c r="R43" i="26"/>
  <c r="R59" i="26"/>
  <c r="R12" i="26"/>
  <c r="R28" i="26"/>
  <c r="R44" i="26"/>
  <c r="R60" i="26"/>
  <c r="R9" i="26"/>
  <c r="R25" i="26"/>
  <c r="R41" i="26"/>
  <c r="R57" i="26"/>
  <c r="R6" i="26"/>
  <c r="R22" i="26"/>
  <c r="R38" i="26"/>
  <c r="R54" i="26"/>
  <c r="R70" i="26"/>
  <c r="R15" i="26"/>
  <c r="R31" i="26"/>
  <c r="R47" i="26"/>
  <c r="R63" i="26"/>
  <c r="N75" i="26"/>
  <c r="N73" i="26"/>
  <c r="N10" i="26"/>
  <c r="N26" i="26"/>
  <c r="N42" i="26"/>
  <c r="N58" i="26"/>
  <c r="N3" i="26"/>
  <c r="N19" i="26"/>
  <c r="N35" i="26"/>
  <c r="N51" i="26"/>
  <c r="N67" i="26"/>
  <c r="N16" i="26"/>
  <c r="N32" i="26"/>
  <c r="N48" i="26"/>
  <c r="N64" i="26"/>
  <c r="N13" i="26"/>
  <c r="N29" i="26"/>
  <c r="N45" i="26"/>
  <c r="N61" i="26"/>
  <c r="N74" i="26"/>
  <c r="N14" i="26"/>
  <c r="N30" i="26"/>
  <c r="N46" i="26"/>
  <c r="N62" i="26"/>
  <c r="N7" i="26"/>
  <c r="N23" i="26"/>
  <c r="N39" i="26"/>
  <c r="N55" i="26"/>
  <c r="N4" i="26"/>
  <c r="N20" i="26"/>
  <c r="N36" i="26"/>
  <c r="N52" i="26"/>
  <c r="N68" i="26"/>
  <c r="N17" i="26"/>
  <c r="N33" i="26"/>
  <c r="N49" i="26"/>
  <c r="N65" i="26"/>
  <c r="N72" i="26"/>
  <c r="V53" i="52"/>
  <c r="V53" i="53"/>
  <c r="R13" i="26"/>
  <c r="R48" i="26"/>
  <c r="R16" i="26"/>
  <c r="M70" i="26"/>
  <c r="M22" i="26"/>
  <c r="M6" i="26"/>
  <c r="M35" i="26"/>
  <c r="M51" i="26"/>
  <c r="M50" i="26"/>
  <c r="M34" i="26"/>
  <c r="M23" i="26"/>
  <c r="M39" i="26"/>
  <c r="M16" i="26"/>
  <c r="O13" i="26"/>
  <c r="O53" i="26"/>
  <c r="O43" i="26"/>
  <c r="U43" i="26"/>
  <c r="O6" i="26"/>
  <c r="U6" i="26"/>
  <c r="O26" i="26"/>
  <c r="O42" i="26"/>
  <c r="O62" i="26"/>
  <c r="O7" i="26"/>
  <c r="O27" i="26"/>
  <c r="U27" i="26"/>
  <c r="O47" i="26"/>
  <c r="O63" i="26"/>
  <c r="O71" i="26"/>
  <c r="O24" i="26"/>
  <c r="O32" i="26"/>
  <c r="O56" i="26"/>
  <c r="U56" i="26"/>
  <c r="O72" i="26"/>
  <c r="O57" i="26"/>
  <c r="U57" i="26"/>
  <c r="O37" i="26"/>
  <c r="O17" i="26"/>
  <c r="U17" i="26"/>
  <c r="O5" i="26"/>
  <c r="O75" i="26"/>
  <c r="O21" i="26"/>
  <c r="O11" i="26"/>
  <c r="O40" i="26"/>
  <c r="O44" i="26"/>
  <c r="U44" i="26"/>
  <c r="O10" i="26"/>
  <c r="O30" i="26"/>
  <c r="O46" i="26"/>
  <c r="O66" i="26"/>
  <c r="O15" i="26"/>
  <c r="O31" i="26"/>
  <c r="U31" i="26"/>
  <c r="O51" i="26"/>
  <c r="O4" i="26"/>
  <c r="O28" i="26"/>
  <c r="O36" i="26"/>
  <c r="O69" i="26"/>
  <c r="U69" i="26"/>
  <c r="O49" i="26"/>
  <c r="O33" i="26"/>
  <c r="O9" i="26"/>
  <c r="V53" i="47"/>
  <c r="U4" i="26"/>
  <c r="R21" i="26"/>
  <c r="R24" i="26"/>
  <c r="M45" i="26"/>
  <c r="N69" i="26"/>
  <c r="N37" i="26"/>
  <c r="N5" i="26"/>
  <c r="N40" i="26"/>
  <c r="N8" i="26"/>
  <c r="N43" i="26"/>
  <c r="N11" i="26"/>
  <c r="N50" i="26"/>
  <c r="N18" i="26"/>
  <c r="O25" i="26"/>
  <c r="O61" i="26"/>
  <c r="O48" i="26"/>
  <c r="O67" i="26"/>
  <c r="O39" i="26"/>
  <c r="O3" i="26"/>
  <c r="O38" i="26"/>
  <c r="R71" i="26"/>
  <c r="U15" i="26"/>
  <c r="O18" i="26"/>
  <c r="U18" i="26"/>
  <c r="U29" i="26"/>
  <c r="R67" i="26"/>
  <c r="R35" i="26"/>
  <c r="R3" i="26"/>
  <c r="R42" i="26"/>
  <c r="R10" i="26"/>
  <c r="R45" i="26"/>
  <c r="R68" i="26"/>
  <c r="R32" i="26"/>
  <c r="S70" i="26"/>
  <c r="S54" i="26"/>
  <c r="S38" i="26"/>
  <c r="S22" i="26"/>
  <c r="S6" i="26"/>
  <c r="S57" i="26"/>
  <c r="S41" i="26"/>
  <c r="S25" i="26"/>
  <c r="S9" i="26"/>
  <c r="S60" i="26"/>
  <c r="S44" i="26"/>
  <c r="S28" i="26"/>
  <c r="S12" i="26"/>
  <c r="R72" i="26"/>
  <c r="S75" i="26"/>
  <c r="U72" i="26"/>
  <c r="N71" i="26"/>
  <c r="S55" i="26"/>
  <c r="S39" i="26"/>
  <c r="S23" i="26"/>
  <c r="S7" i="26"/>
  <c r="V53" i="57"/>
  <c r="V53" i="62"/>
  <c r="U25" i="26"/>
  <c r="U5" i="26"/>
  <c r="V37" i="56"/>
  <c r="V37" i="62"/>
  <c r="U32" i="26"/>
  <c r="R51" i="26"/>
  <c r="R19" i="26"/>
  <c r="R58" i="26"/>
  <c r="R26" i="26"/>
  <c r="R61" i="26"/>
  <c r="R29" i="26"/>
  <c r="R52" i="26"/>
  <c r="R4" i="26"/>
  <c r="S63" i="26"/>
  <c r="S47" i="26"/>
  <c r="S31" i="26"/>
  <c r="S15" i="26"/>
  <c r="Q76" i="26"/>
  <c r="V37" i="53"/>
  <c r="V53" i="55"/>
  <c r="V37" i="58"/>
  <c r="V53" i="59"/>
  <c r="R74" i="26"/>
  <c r="N41" i="26"/>
  <c r="N9" i="26"/>
  <c r="N44" i="26"/>
  <c r="N12" i="26"/>
  <c r="N47" i="26"/>
  <c r="N15" i="26"/>
  <c r="N54" i="26"/>
  <c r="O45" i="26"/>
  <c r="U45" i="26"/>
  <c r="O64" i="26"/>
  <c r="O52" i="26"/>
  <c r="O16" i="26"/>
  <c r="U16" i="26"/>
  <c r="O55" i="26"/>
  <c r="U55" i="26"/>
  <c r="O19" i="26"/>
  <c r="O54" i="26"/>
  <c r="U54" i="26"/>
  <c r="O14" i="26"/>
  <c r="R75" i="26"/>
  <c r="O12" i="26"/>
  <c r="U12" i="26"/>
  <c r="O8" i="26"/>
  <c r="U8" i="26"/>
  <c r="R39" i="26"/>
  <c r="R7" i="26"/>
  <c r="R46" i="26"/>
  <c r="R14" i="26"/>
  <c r="R49" i="26"/>
  <c r="R17" i="26"/>
  <c r="S58" i="26"/>
  <c r="S42" i="26"/>
  <c r="S26" i="26"/>
  <c r="S10" i="26"/>
  <c r="S61" i="26"/>
  <c r="S45" i="26"/>
  <c r="S29" i="26"/>
  <c r="S13" i="26"/>
  <c r="S64" i="26"/>
  <c r="S48" i="26"/>
  <c r="S32" i="26"/>
  <c r="S16" i="26"/>
  <c r="S74" i="26"/>
  <c r="S73" i="26"/>
  <c r="S72" i="26"/>
  <c r="S59" i="26"/>
  <c r="S43" i="26"/>
  <c r="S27" i="26"/>
  <c r="S11" i="26"/>
  <c r="V37" i="59"/>
  <c r="F73" i="7"/>
  <c r="V53" i="51"/>
  <c r="V37" i="50"/>
  <c r="R57" i="7"/>
  <c r="R73" i="7"/>
  <c r="V53" i="48"/>
  <c r="V37" i="48"/>
  <c r="L57" i="7"/>
  <c r="V69" i="7"/>
  <c r="V68" i="7"/>
  <c r="V71" i="7"/>
  <c r="V37" i="47"/>
  <c r="H73" i="7"/>
  <c r="V53" i="46"/>
  <c r="V37" i="46"/>
  <c r="V53" i="45"/>
  <c r="V70" i="7"/>
  <c r="V53" i="39"/>
  <c r="V52" i="7"/>
  <c r="V49" i="7"/>
  <c r="V37" i="39"/>
  <c r="V67" i="7"/>
  <c r="N73" i="7"/>
  <c r="V51" i="7"/>
  <c r="V55" i="7"/>
  <c r="J57" i="7"/>
  <c r="V54" i="7"/>
  <c r="L2" i="19"/>
  <c r="S2" i="19"/>
  <c r="R2" i="19"/>
  <c r="O2" i="19"/>
  <c r="U38" i="26"/>
  <c r="F57" i="7"/>
  <c r="M2" i="19"/>
  <c r="S76" i="26"/>
  <c r="U28" i="26"/>
  <c r="U70" i="26"/>
  <c r="M75" i="26"/>
  <c r="M46" i="26"/>
  <c r="M14" i="26"/>
  <c r="M31" i="26"/>
  <c r="M63" i="26"/>
  <c r="M20" i="26"/>
  <c r="M36" i="26"/>
  <c r="M52" i="26"/>
  <c r="M68" i="26"/>
  <c r="M17" i="26"/>
  <c r="M33" i="26"/>
  <c r="M49" i="26"/>
  <c r="M65" i="26"/>
  <c r="M74" i="26"/>
  <c r="M42" i="26"/>
  <c r="M10" i="26"/>
  <c r="M11" i="26"/>
  <c r="M43" i="26"/>
  <c r="M4" i="26"/>
  <c r="M24" i="26"/>
  <c r="M40" i="26"/>
  <c r="M56" i="26"/>
  <c r="M5" i="26"/>
  <c r="M21" i="26"/>
  <c r="M37" i="26"/>
  <c r="M53" i="26"/>
  <c r="M69" i="26"/>
  <c r="M62" i="26"/>
  <c r="M47" i="26"/>
  <c r="M28" i="26"/>
  <c r="M60" i="26"/>
  <c r="M25" i="26"/>
  <c r="M57" i="26"/>
  <c r="M54" i="26"/>
  <c r="M3" i="26"/>
  <c r="M67" i="26"/>
  <c r="M18" i="26"/>
  <c r="M55" i="26"/>
  <c r="M15" i="26"/>
  <c r="M9" i="26"/>
  <c r="M72" i="26"/>
  <c r="M73" i="26"/>
  <c r="M58" i="26"/>
  <c r="M59" i="26"/>
  <c r="M32" i="26"/>
  <c r="M64" i="26"/>
  <c r="M29" i="26"/>
  <c r="M61" i="26"/>
  <c r="M38" i="26"/>
  <c r="M19" i="26"/>
  <c r="M66" i="26"/>
  <c r="M7" i="26"/>
  <c r="M71" i="26"/>
  <c r="M30" i="26"/>
  <c r="M8" i="26"/>
  <c r="M44" i="26"/>
  <c r="M41" i="26"/>
  <c r="L76" i="26"/>
  <c r="U26" i="26"/>
  <c r="N76" i="26"/>
  <c r="R76" i="26"/>
  <c r="U3" i="26"/>
  <c r="Q2" i="19"/>
  <c r="P2" i="19"/>
  <c r="M48" i="26"/>
  <c r="M26" i="26"/>
  <c r="V37" i="55"/>
  <c r="H57" i="7"/>
  <c r="U58" i="26"/>
  <c r="V53" i="56"/>
  <c r="V37" i="57"/>
  <c r="V50" i="7"/>
  <c r="T58" i="26"/>
  <c r="T26" i="26"/>
  <c r="T61" i="26"/>
  <c r="T29" i="26"/>
  <c r="T64" i="26"/>
  <c r="T32" i="26"/>
  <c r="T4" i="26"/>
  <c r="T39" i="26"/>
  <c r="U74" i="26"/>
  <c r="P71" i="26"/>
  <c r="U71" i="26"/>
  <c r="P73" i="26"/>
  <c r="U73" i="26"/>
  <c r="P9" i="26"/>
  <c r="U9" i="26"/>
  <c r="P21" i="26"/>
  <c r="U21" i="26"/>
  <c r="P33" i="26"/>
  <c r="U33" i="26"/>
  <c r="P49" i="26"/>
  <c r="U49" i="26"/>
  <c r="P61" i="26"/>
  <c r="U61" i="26"/>
  <c r="P10" i="26"/>
  <c r="U10" i="26"/>
  <c r="P30" i="26"/>
  <c r="U30" i="26"/>
  <c r="P42" i="26"/>
  <c r="U42" i="26"/>
  <c r="P62" i="26"/>
  <c r="U62" i="26"/>
  <c r="P7" i="26"/>
  <c r="U7" i="26"/>
  <c r="P19" i="26"/>
  <c r="U19" i="26"/>
  <c r="P35" i="26"/>
  <c r="U35" i="26"/>
  <c r="P47" i="26"/>
  <c r="U47" i="26"/>
  <c r="P63" i="26"/>
  <c r="U63" i="26"/>
  <c r="P20" i="26"/>
  <c r="U20" i="26"/>
  <c r="P36" i="26"/>
  <c r="U36" i="26"/>
  <c r="P60" i="26"/>
  <c r="U60" i="26"/>
  <c r="P75" i="26"/>
  <c r="U75" i="26"/>
  <c r="P13" i="26"/>
  <c r="U13" i="26"/>
  <c r="P37" i="26"/>
  <c r="U37" i="26"/>
  <c r="P53" i="26"/>
  <c r="U53" i="26"/>
  <c r="P65" i="26"/>
  <c r="U65" i="26"/>
  <c r="P14" i="26"/>
  <c r="P22" i="26"/>
  <c r="U22" i="26"/>
  <c r="P34" i="26"/>
  <c r="U34" i="26"/>
  <c r="P46" i="26"/>
  <c r="U46" i="26"/>
  <c r="P66" i="26"/>
  <c r="U66" i="26"/>
  <c r="P11" i="26"/>
  <c r="U11" i="26"/>
  <c r="P23" i="26"/>
  <c r="U23" i="26"/>
  <c r="P39" i="26"/>
  <c r="U39" i="26"/>
  <c r="P51" i="26"/>
  <c r="U51" i="26"/>
  <c r="P67" i="26"/>
  <c r="U67" i="26"/>
  <c r="P24" i="26"/>
  <c r="U24" i="26"/>
  <c r="P40" i="26"/>
  <c r="U40" i="26"/>
  <c r="P48" i="26"/>
  <c r="U48" i="26"/>
  <c r="P64" i="26"/>
  <c r="U64" i="26"/>
  <c r="U50" i="26"/>
  <c r="V53" i="49"/>
  <c r="V37" i="51"/>
  <c r="V37" i="54"/>
  <c r="V37" i="60"/>
  <c r="V53" i="61"/>
  <c r="T71" i="26"/>
  <c r="T75" i="26"/>
  <c r="T11" i="26"/>
  <c r="T27" i="26"/>
  <c r="T43" i="26"/>
  <c r="T59" i="26"/>
  <c r="T20" i="26"/>
  <c r="T36" i="26"/>
  <c r="T52" i="26"/>
  <c r="T68" i="26"/>
  <c r="T17" i="26"/>
  <c r="T33" i="26"/>
  <c r="T49" i="26"/>
  <c r="T65" i="26"/>
  <c r="T14" i="26"/>
  <c r="T30" i="26"/>
  <c r="T46" i="26"/>
  <c r="T62" i="26"/>
  <c r="T74" i="26"/>
  <c r="T73" i="26"/>
  <c r="T15" i="26"/>
  <c r="T31" i="26"/>
  <c r="T47" i="26"/>
  <c r="T63" i="26"/>
  <c r="T8" i="26"/>
  <c r="T24" i="26"/>
  <c r="T40" i="26"/>
  <c r="T56" i="26"/>
  <c r="T5" i="26"/>
  <c r="T21" i="26"/>
  <c r="T37" i="26"/>
  <c r="T53" i="26"/>
  <c r="T69" i="26"/>
  <c r="T18" i="26"/>
  <c r="T34" i="26"/>
  <c r="T50" i="26"/>
  <c r="T66" i="26"/>
  <c r="T72" i="26"/>
  <c r="U68" i="26"/>
  <c r="U59" i="26"/>
  <c r="U52" i="26"/>
  <c r="U14" i="26"/>
  <c r="V37" i="49"/>
  <c r="V53" i="60"/>
  <c r="V37" i="61"/>
  <c r="N57" i="7"/>
  <c r="V37" i="45"/>
  <c r="T76" i="26"/>
  <c r="O76" i="26"/>
  <c r="V73" i="7"/>
  <c r="V57" i="7"/>
  <c r="P76" i="26"/>
  <c r="U76" i="26"/>
  <c r="M76" i="26"/>
  <c r="L30" i="7"/>
  <c r="L18" i="7"/>
  <c r="L23" i="7"/>
  <c r="J21" i="7"/>
  <c r="C20" i="56"/>
  <c r="J32" i="7"/>
  <c r="J18" i="7"/>
  <c r="L24" i="7"/>
  <c r="J22" i="7"/>
  <c r="J31" i="7"/>
  <c r="L19" i="7"/>
  <c r="J35" i="7"/>
  <c r="L36" i="7"/>
  <c r="C20" i="57"/>
  <c r="J26" i="7"/>
  <c r="L21" i="7"/>
  <c r="C20" i="60"/>
  <c r="C20" i="45"/>
  <c r="C20" i="53"/>
  <c r="J30" i="7"/>
  <c r="L31" i="7"/>
  <c r="C20" i="49"/>
  <c r="L20" i="7"/>
  <c r="C20" i="63"/>
  <c r="C20" i="61"/>
  <c r="L34" i="7"/>
  <c r="L33" i="7"/>
  <c r="C20" i="46"/>
  <c r="C20" i="59"/>
  <c r="J33" i="7"/>
  <c r="L37" i="7"/>
  <c r="J34" i="7"/>
  <c r="L27" i="7"/>
  <c r="J27" i="7"/>
  <c r="J19" i="7"/>
  <c r="J25" i="7"/>
  <c r="L22" i="7"/>
  <c r="C20" i="47"/>
  <c r="C20" i="62"/>
  <c r="J24" i="7"/>
  <c r="C20" i="48"/>
  <c r="C20" i="58"/>
  <c r="C20" i="39"/>
  <c r="J36" i="7"/>
  <c r="L29" i="7"/>
  <c r="J37" i="7"/>
  <c r="L35" i="7"/>
  <c r="L26" i="7"/>
  <c r="J23" i="7"/>
  <c r="L28" i="7"/>
  <c r="L32" i="7"/>
  <c r="C20" i="55"/>
  <c r="J28" i="7"/>
  <c r="L25" i="7"/>
  <c r="C20" i="50"/>
  <c r="C20" i="54"/>
  <c r="J29" i="7"/>
  <c r="C20" i="52"/>
  <c r="J20" i="7"/>
  <c r="C20" i="51"/>
  <c r="J39" i="7" l="1"/>
  <c r="L39" i="7"/>
</calcChain>
</file>

<file path=xl/sharedStrings.xml><?xml version="1.0" encoding="utf-8"?>
<sst xmlns="http://schemas.openxmlformats.org/spreadsheetml/2006/main" count="1393" uniqueCount="229">
  <si>
    <t>Total</t>
  </si>
  <si>
    <t>MOE</t>
  </si>
  <si>
    <t>Adult Perkins</t>
  </si>
  <si>
    <t>CalWorks</t>
  </si>
  <si>
    <t>CCD Apportionment</t>
  </si>
  <si>
    <t>Services for Adults with Disabilities</t>
  </si>
  <si>
    <t>Pre-apprenticeship training</t>
  </si>
  <si>
    <t>Older Adults in the workforce</t>
  </si>
  <si>
    <t>*K-12/COE Only</t>
  </si>
  <si>
    <t>LCFF*</t>
  </si>
  <si>
    <t>Adults in Jail**</t>
  </si>
  <si>
    <t>*19 &amp; older</t>
  </si>
  <si>
    <t>Consortium Name:</t>
  </si>
  <si>
    <t>Regional Consortia</t>
  </si>
  <si>
    <t>Total Population</t>
  </si>
  <si>
    <t>Poverty</t>
  </si>
  <si>
    <t>No High School Diploma</t>
  </si>
  <si>
    <t>Unemployment</t>
  </si>
  <si>
    <t>Citizenship</t>
  </si>
  <si>
    <t>Literacy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</si>
  <si>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</si>
  <si>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</si>
  <si>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</si>
  <si>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</si>
  <si>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</si>
  <si>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</si>
  <si>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</si>
  <si>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</si>
  <si>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</si>
  <si>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</si>
  <si>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</si>
  <si>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</si>
  <si>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</si>
  <si>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</si>
  <si>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</si>
  <si>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</si>
  <si>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</si>
  <si>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</si>
  <si>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</si>
  <si>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</si>
  <si>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</si>
  <si>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</si>
  <si>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</si>
  <si>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</si>
  <si>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</si>
  <si>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</si>
  <si>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</si>
  <si>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</si>
  <si>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</si>
  <si>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</si>
  <si>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</si>
  <si>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</si>
  <si>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</si>
  <si>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</si>
  <si>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</si>
  <si>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</si>
  <si>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</si>
  <si>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</si>
  <si>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</si>
  <si>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</si>
  <si>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</si>
  <si>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</si>
  <si>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</si>
  <si>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</si>
  <si>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</si>
  <si>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</si>
  <si>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</si>
  <si>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</si>
  <si>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</si>
  <si>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</si>
  <si>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</si>
  <si>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</si>
  <si>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</si>
  <si>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</si>
  <si>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</si>
  <si>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</si>
  <si>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</si>
  <si>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</si>
  <si>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Total CA</t>
  </si>
  <si>
    <t>ESL/ELL</t>
  </si>
  <si>
    <t>AWD</t>
  </si>
  <si>
    <t>Sonoma</t>
  </si>
  <si>
    <t>Ventura</t>
  </si>
  <si>
    <t>South Orange</t>
  </si>
  <si>
    <t>Consortium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</si>
  <si>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</si>
  <si>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</si>
  <si>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</si>
  <si>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</si>
  <si>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</si>
  <si>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</si>
  <si>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</si>
  <si>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</si>
  <si>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</si>
  <si>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</si>
  <si>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</si>
  <si>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Adult Education (ABE, ASE, Basic Skills)</t>
  </si>
  <si>
    <t>English as a second language</t>
  </si>
  <si>
    <t>Career and Technical Education</t>
  </si>
  <si>
    <t>Adults training to support child school success</t>
  </si>
  <si>
    <t>District</t>
  </si>
  <si>
    <t>Sierra - now with Sierra Joint</t>
  </si>
  <si>
    <t>Mono - now with Kern</t>
  </si>
  <si>
    <t>Modoc - now with Lassen &amp; Siskiyou</t>
  </si>
  <si>
    <t>Mariposa - now with Merced</t>
  </si>
  <si>
    <t>Amador - now with Los Rios</t>
  </si>
  <si>
    <t>Alpine - now with Lake Tahoe</t>
  </si>
  <si>
    <t>Note2 - the following counties were outside regional boundaries but were picked up neighboring consortia. These are being handled separately.</t>
  </si>
  <si>
    <t>Note1 - blue shaded columns were not use in regional formula, but is still valid regional data.</t>
  </si>
  <si>
    <t>Six Other Counties</t>
  </si>
  <si>
    <t>YUBA</t>
  </si>
  <si>
    <t>YOSEMITE</t>
  </si>
  <si>
    <t>WEST VALLEY-MISSION</t>
  </si>
  <si>
    <t>WEST KERN</t>
  </si>
  <si>
    <t>WEST HILLS</t>
  </si>
  <si>
    <t>VICTOR VALLEY</t>
  </si>
  <si>
    <t>VENTURA</t>
  </si>
  <si>
    <t>STATE CENTER</t>
  </si>
  <si>
    <t>SOUTHWESTERN</t>
  </si>
  <si>
    <t>SOUTH ORANGE</t>
  </si>
  <si>
    <t>SONOMA</t>
  </si>
  <si>
    <t>SOLANO</t>
  </si>
  <si>
    <t>SISKIYOUS</t>
  </si>
  <si>
    <t>SIERRA</t>
  </si>
  <si>
    <t>SHASTA-TEHAMA-TRINITY</t>
  </si>
  <si>
    <t>SEQUOIAS</t>
  </si>
  <si>
    <t>SANTA MONICA</t>
  </si>
  <si>
    <t>SANTA CLARITA</t>
  </si>
  <si>
    <t>SANTA BARBARA</t>
  </si>
  <si>
    <t>SAN MATEO</t>
  </si>
  <si>
    <t>SAN LUIS OBISPO</t>
  </si>
  <si>
    <t>SAN JOSE-EVERGREEN</t>
  </si>
  <si>
    <t>SAN JOAQUIN DELTA</t>
  </si>
  <si>
    <t>SAN FRANCISCO</t>
  </si>
  <si>
    <t>SAN DIEGO</t>
  </si>
  <si>
    <t>SAN BERNARDINO</t>
  </si>
  <si>
    <t>RIVERSIDE</t>
  </si>
  <si>
    <t>RIO HONDO</t>
  </si>
  <si>
    <t>REDWOODS</t>
  </si>
  <si>
    <t>RANCHO SANTIAGO</t>
  </si>
  <si>
    <t>PERALTA</t>
  </si>
  <si>
    <t>PASADENA</t>
  </si>
  <si>
    <t>PALOMAR</t>
  </si>
  <si>
    <t>PALO VERDE</t>
  </si>
  <si>
    <t>OHLONE</t>
  </si>
  <si>
    <t>NORTH ORANGE</t>
  </si>
  <si>
    <t>NAPA VALLEY</t>
  </si>
  <si>
    <t>MT. SAN JACINTO</t>
  </si>
  <si>
    <t>MT. SAN ANTONIO</t>
  </si>
  <si>
    <t>MONTEREY</t>
  </si>
  <si>
    <t>MIRA COSTA</t>
  </si>
  <si>
    <t>MERCED</t>
  </si>
  <si>
    <t>MENDOCINO-LAKE</t>
  </si>
  <si>
    <t>MARIN</t>
  </si>
  <si>
    <t>LOS RIOS</t>
  </si>
  <si>
    <t>LOS ANGELES</t>
  </si>
  <si>
    <t>LONG BEACH</t>
  </si>
  <si>
    <t>LASSEN</t>
  </si>
  <si>
    <t>LAKE TAHOE</t>
  </si>
  <si>
    <t>KERN</t>
  </si>
  <si>
    <t>IMPERIAL</t>
  </si>
  <si>
    <t>HARTNELL</t>
  </si>
  <si>
    <t>GROSSMONT-CUYAMACA</t>
  </si>
  <si>
    <t>GLENDALE</t>
  </si>
  <si>
    <t>GAVILAN</t>
  </si>
  <si>
    <t>FOOTHILL-DEANZA</t>
  </si>
  <si>
    <t>FEATHER RIVER</t>
  </si>
  <si>
    <t>EL CAMINO</t>
  </si>
  <si>
    <t>DESERT</t>
  </si>
  <si>
    <t>COPPER MOUNTAIN</t>
  </si>
  <si>
    <t>CONTRA COSTA</t>
  </si>
  <si>
    <t>COMPTON</t>
  </si>
  <si>
    <t>COAST</t>
  </si>
  <si>
    <t>CITRUS</t>
  </si>
  <si>
    <t>CHAFFEY</t>
  </si>
  <si>
    <t>CHABOT-LAS POSITAS</t>
  </si>
  <si>
    <t>CERRITOS</t>
  </si>
  <si>
    <t>CABRILLO</t>
  </si>
  <si>
    <t>BUTTE</t>
  </si>
  <si>
    <t>BARSTOW</t>
  </si>
  <si>
    <t>ANTELOPE VALLEY</t>
  </si>
  <si>
    <t>ALLAN HANCOCK</t>
  </si>
  <si>
    <t>Aggregate, Evenly Weighted</t>
  </si>
  <si>
    <t>7th Grade Education Proxy</t>
  </si>
  <si>
    <t>ESL Proxy</t>
  </si>
  <si>
    <t>Illiteracy Proxy</t>
  </si>
  <si>
    <t>Pop 18+</t>
  </si>
  <si>
    <t>Total Unemployed</t>
  </si>
  <si>
    <t>Some College</t>
  </si>
  <si>
    <t>HS Grad</t>
  </si>
  <si>
    <t>Not HS Grad</t>
  </si>
  <si>
    <t>Percent to Total</t>
  </si>
  <si>
    <t>Raw Data</t>
  </si>
  <si>
    <t>Instructions:</t>
  </si>
  <si>
    <t>Pre-apprentice-ship training</t>
  </si>
  <si>
    <t>Remaining Consortium Allocation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</si>
  <si>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</si>
  <si>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</si>
  <si>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</si>
  <si>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</si>
  <si>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</si>
  <si>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>Table 1: Consortium Membership and AEBG Regional Allocations</t>
  </si>
  <si>
    <t>Table 1: Total Funding by Consortium Member</t>
  </si>
  <si>
    <t>Table 2. Consortium Table by Program Type and Fund Source</t>
  </si>
  <si>
    <t>Table 3. Consortium Member Table by Objective and Fund Source</t>
  </si>
  <si>
    <t xml:space="preserve">South Bay </t>
  </si>
  <si>
    <t>Select the name of your consortium from the pull-down menu. Then, enter the names of each member of your consortium in blue-shaded cells in Table 1. Fill-out one worksheet for each member of your consortium. Values entered in individual worksheets will rollup here on the summary tab.</t>
  </si>
  <si>
    <t xml:space="preserve">Complete the tables below with information from your institution. Only enter values in the blue-shaded cells. Values entered here will rollup on the summary tab. </t>
  </si>
  <si>
    <t>Member Name 10</t>
  </si>
  <si>
    <t>Member Name 11</t>
  </si>
  <si>
    <t>Member Name 12</t>
  </si>
  <si>
    <t>Member Name 13</t>
  </si>
  <si>
    <t>Member Name 14</t>
  </si>
  <si>
    <t>Member Name 15</t>
  </si>
  <si>
    <t>Member Name 16</t>
  </si>
  <si>
    <t>Member Name 17</t>
  </si>
  <si>
    <t>Member Name 18</t>
  </si>
  <si>
    <t>Member Name 19</t>
  </si>
  <si>
    <t>Member Name 20</t>
  </si>
  <si>
    <t xml:space="preserve"> </t>
  </si>
  <si>
    <t>Yreka UHSD</t>
  </si>
  <si>
    <t>Siskiyou UHSD</t>
  </si>
  <si>
    <t>Scott Valley USD</t>
  </si>
  <si>
    <t>Butte Valley USD</t>
  </si>
  <si>
    <t>Dunsmuir HSD</t>
  </si>
  <si>
    <t>Tulelake Basin JUSD</t>
  </si>
  <si>
    <t>College of Siskiyous</t>
  </si>
  <si>
    <t>Siskiyou County Office of Ed</t>
  </si>
  <si>
    <t>Siskiyou Training and Employment Program-STEP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</si>
</sst>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"/>
    <numFmt numFmtId="167" formatCode="_(* #,##0_);_(* \(#,##0\);_(* &quot;-&quot;??_);_(@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9"/>
      <color indexed="8"/>
      <name val="Arial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sz val="12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B2B2B2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auto="1"/>
      </bottom>
      <diagonal/>
    </border>
  </borders>
  <cellStyleXfs count="21">
    <xf numFmtId="0" fontId="0" fillId="0" borderId="0"/>
    <xf numFmtId="0" fontId="8" fillId="3" borderId="10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165" fontId="21" fillId="0" borderId="0" applyFont="0" applyFill="0" applyBorder="0" applyAlignment="0" applyProtection="0"/>
    <xf numFmtId="0" fontId="9" fillId="0" borderId="0"/>
    <xf numFmtId="165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6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31">
    <xf numFmtId="0" fontId="0" fillId="0" borderId="0" xfId="0"/>
    <xf numFmtId="0" fontId="8" fillId="4" borderId="0" xfId="2" applyFont="1" applyFill="1" applyProtection="1"/>
    <xf numFmtId="0" fontId="8" fillId="4" borderId="0" xfId="2" applyFont="1" applyFill="1" applyBorder="1" applyProtection="1"/>
    <xf numFmtId="0" fontId="9" fillId="4" borderId="0" xfId="2" applyFont="1" applyFill="1" applyBorder="1" applyAlignment="1" applyProtection="1">
      <alignment horizontal="center" vertical="center"/>
    </xf>
    <xf numFmtId="0" fontId="12" fillId="4" borderId="0" xfId="2" applyFont="1" applyFill="1" applyProtection="1"/>
    <xf numFmtId="0" fontId="8" fillId="4" borderId="0" xfId="2" applyFont="1" applyFill="1" applyAlignment="1" applyProtection="1">
      <alignment horizontal="left" vertical="top" wrapText="1"/>
    </xf>
    <xf numFmtId="0" fontId="8" fillId="4" borderId="3" xfId="2" applyFont="1" applyFill="1" applyBorder="1" applyProtection="1"/>
    <xf numFmtId="0" fontId="8" fillId="4" borderId="4" xfId="2" applyFont="1" applyFill="1" applyBorder="1" applyProtection="1"/>
    <xf numFmtId="0" fontId="10" fillId="4" borderId="11" xfId="2" applyFont="1" applyFill="1" applyBorder="1" applyAlignment="1" applyProtection="1">
      <alignment vertical="center" wrapText="1"/>
    </xf>
    <xf numFmtId="0" fontId="8" fillId="4" borderId="1" xfId="2" applyFont="1" applyFill="1" applyBorder="1" applyProtection="1"/>
    <xf numFmtId="0" fontId="15" fillId="0" borderId="0" xfId="2" applyFont="1" applyFill="1" applyBorder="1" applyAlignment="1" applyProtection="1">
      <alignment horizontal="center" vertical="center" wrapText="1"/>
    </xf>
    <xf numFmtId="0" fontId="16" fillId="4" borderId="0" xfId="2" applyFont="1" applyFill="1" applyBorder="1" applyAlignment="1" applyProtection="1">
      <alignment horizontal="left" vertical="top"/>
    </xf>
    <xf numFmtId="0" fontId="18" fillId="0" borderId="0" xfId="2" applyFont="1" applyFill="1" applyBorder="1" applyAlignment="1" applyProtection="1">
      <alignment horizontal="center" vertical="center" wrapText="1"/>
    </xf>
    <xf numFmtId="0" fontId="19" fillId="4" borderId="0" xfId="2" applyFont="1" applyFill="1" applyAlignment="1" applyProtection="1">
      <alignment wrapText="1"/>
    </xf>
    <xf numFmtId="0" fontId="17" fillId="4" borderId="0" xfId="2" applyFont="1" applyFill="1" applyBorder="1" applyAlignment="1" applyProtection="1">
      <alignment horizontal="left" vertical="center" wrapText="1"/>
    </xf>
    <xf numFmtId="0" fontId="18" fillId="4" borderId="0" xfId="2" applyFont="1" applyFill="1" applyBorder="1" applyAlignment="1" applyProtection="1">
      <alignment horizontal="center" vertical="center" wrapText="1"/>
    </xf>
    <xf numFmtId="0" fontId="19" fillId="4" borderId="0" xfId="2" applyFont="1" applyFill="1" applyProtection="1"/>
    <xf numFmtId="0" fontId="19" fillId="4" borderId="0" xfId="2" applyFont="1" applyFill="1" applyBorder="1" applyAlignment="1" applyProtection="1">
      <alignment vertical="center"/>
    </xf>
    <xf numFmtId="0" fontId="8" fillId="4" borderId="0" xfId="2" applyFont="1" applyFill="1" applyBorder="1" applyAlignment="1" applyProtection="1">
      <alignment vertical="center"/>
    </xf>
    <xf numFmtId="0" fontId="19" fillId="4" borderId="2" xfId="2" applyFont="1" applyFill="1" applyBorder="1" applyAlignment="1" applyProtection="1">
      <alignment vertical="center"/>
    </xf>
    <xf numFmtId="0" fontId="19" fillId="4" borderId="0" xfId="2" applyFont="1" applyFill="1" applyAlignment="1" applyProtection="1">
      <alignment vertical="center"/>
    </xf>
    <xf numFmtId="166" fontId="12" fillId="4" borderId="0" xfId="2" applyNumberFormat="1" applyFont="1" applyFill="1" applyProtection="1"/>
    <xf numFmtId="166" fontId="12" fillId="4" borderId="0" xfId="2" applyNumberFormat="1" applyFont="1" applyFill="1" applyAlignment="1" applyProtection="1">
      <alignment horizontal="left" vertical="top" wrapText="1"/>
    </xf>
    <xf numFmtId="166" fontId="12" fillId="4" borderId="0" xfId="2" applyNumberFormat="1" applyFont="1" applyFill="1" applyBorder="1" applyAlignment="1" applyProtection="1">
      <alignment horizontal="left" vertical="top" wrapText="1"/>
    </xf>
    <xf numFmtId="166" fontId="14" fillId="4" borderId="0" xfId="1" applyNumberFormat="1" applyFont="1" applyFill="1" applyBorder="1" applyAlignment="1" applyProtection="1">
      <alignment horizontal="right" vertical="center"/>
    </xf>
    <xf numFmtId="166" fontId="16" fillId="4" borderId="0" xfId="2" applyNumberFormat="1" applyFont="1" applyFill="1" applyBorder="1" applyAlignment="1" applyProtection="1">
      <alignment horizontal="center" vertical="center" wrapText="1"/>
    </xf>
    <xf numFmtId="166" fontId="20" fillId="4" borderId="2" xfId="2" applyNumberFormat="1" applyFont="1" applyFill="1" applyBorder="1" applyAlignment="1" applyProtection="1">
      <alignment vertical="center"/>
    </xf>
    <xf numFmtId="166" fontId="10" fillId="4" borderId="4" xfId="2" applyNumberFormat="1" applyFont="1" applyFill="1" applyBorder="1" applyAlignment="1" applyProtection="1">
      <alignment vertical="center" wrapText="1"/>
    </xf>
    <xf numFmtId="0" fontId="8" fillId="4" borderId="5" xfId="2" applyFont="1" applyFill="1" applyBorder="1" applyProtection="1"/>
    <xf numFmtId="0" fontId="19" fillId="4" borderId="6" xfId="2" applyFont="1" applyFill="1" applyBorder="1" applyAlignment="1" applyProtection="1">
      <alignment wrapText="1"/>
    </xf>
    <xf numFmtId="0" fontId="18" fillId="0" borderId="7" xfId="2" applyFont="1" applyFill="1" applyBorder="1" applyAlignment="1" applyProtection="1">
      <alignment horizontal="center" vertical="center" wrapText="1"/>
    </xf>
    <xf numFmtId="0" fontId="19" fillId="4" borderId="6" xfId="2" applyFont="1" applyFill="1" applyBorder="1" applyProtection="1"/>
    <xf numFmtId="0" fontId="18" fillId="4" borderId="7" xfId="2" applyFont="1" applyFill="1" applyBorder="1" applyAlignment="1" applyProtection="1">
      <alignment horizontal="center" vertical="center" wrapText="1"/>
    </xf>
    <xf numFmtId="0" fontId="19" fillId="4" borderId="6" xfId="2" applyFont="1" applyFill="1" applyBorder="1" applyAlignment="1" applyProtection="1">
      <alignment vertical="center"/>
    </xf>
    <xf numFmtId="0" fontId="19" fillId="4" borderId="7" xfId="2" applyFont="1" applyFill="1" applyBorder="1" applyAlignment="1" applyProtection="1">
      <alignment vertical="center"/>
    </xf>
    <xf numFmtId="0" fontId="20" fillId="4" borderId="0" xfId="2" applyFont="1" applyFill="1" applyBorder="1" applyAlignment="1" applyProtection="1">
      <alignment vertical="center"/>
    </xf>
    <xf numFmtId="0" fontId="8" fillId="4" borderId="8" xfId="2" applyFont="1" applyFill="1" applyBorder="1" applyProtection="1"/>
    <xf numFmtId="166" fontId="12" fillId="4" borderId="1" xfId="2" applyNumberFormat="1" applyFont="1" applyFill="1" applyBorder="1" applyProtection="1"/>
    <xf numFmtId="0" fontId="8" fillId="4" borderId="9" xfId="2" applyFont="1" applyFill="1" applyBorder="1" applyProtection="1"/>
    <xf numFmtId="0" fontId="12" fillId="4" borderId="0" xfId="2" applyFont="1" applyFill="1" applyBorder="1" applyAlignment="1" applyProtection="1">
      <alignment vertical="center"/>
    </xf>
    <xf numFmtId="0" fontId="9" fillId="0" borderId="15" xfId="14" applyFont="1" applyFill="1" applyBorder="1" applyAlignment="1">
      <alignment wrapText="1"/>
    </xf>
    <xf numFmtId="0" fontId="22" fillId="0" borderId="0" xfId="0" quotePrefix="1" applyNumberFormat="1" applyFont="1"/>
    <xf numFmtId="167" fontId="22" fillId="0" borderId="0" xfId="13" applyNumberFormat="1" applyFont="1"/>
    <xf numFmtId="0" fontId="22" fillId="0" borderId="0" xfId="0" applyFont="1"/>
    <xf numFmtId="0" fontId="19" fillId="4" borderId="0" xfId="2" applyFont="1" applyFill="1" applyBorder="1" applyProtection="1"/>
    <xf numFmtId="166" fontId="9" fillId="5" borderId="10" xfId="6" applyNumberFormat="1" applyFont="1" applyFill="1" applyBorder="1" applyAlignment="1" applyProtection="1">
      <alignment horizontal="right" vertical="center"/>
    </xf>
    <xf numFmtId="166" fontId="23" fillId="6" borderId="10" xfId="1" applyNumberFormat="1" applyFont="1" applyFill="1" applyBorder="1" applyAlignment="1" applyProtection="1">
      <alignment horizontal="right" vertical="center"/>
    </xf>
    <xf numFmtId="166" fontId="24" fillId="7" borderId="10" xfId="6" applyNumberFormat="1" applyFont="1" applyFill="1" applyBorder="1" applyAlignment="1" applyProtection="1">
      <alignment horizontal="right" vertical="center"/>
    </xf>
    <xf numFmtId="167" fontId="22" fillId="0" borderId="0" xfId="15" applyNumberFormat="1" applyFont="1"/>
    <xf numFmtId="167" fontId="22" fillId="0" borderId="0" xfId="15" applyNumberFormat="1" applyFont="1" applyAlignment="1"/>
    <xf numFmtId="167" fontId="22" fillId="8" borderId="0" xfId="15" applyNumberFormat="1" applyFont="1" applyFill="1" applyAlignment="1"/>
    <xf numFmtId="10" fontId="22" fillId="0" borderId="0" xfId="16" applyNumberFormat="1" applyFont="1"/>
    <xf numFmtId="167" fontId="22" fillId="0" borderId="0" xfId="15" quotePrefix="1" applyNumberFormat="1" applyFont="1"/>
    <xf numFmtId="167" fontId="22" fillId="0" borderId="0" xfId="15" quotePrefix="1" applyNumberFormat="1" applyFont="1" applyAlignment="1"/>
    <xf numFmtId="167" fontId="22" fillId="8" borderId="0" xfId="15" quotePrefix="1" applyNumberFormat="1" applyFont="1" applyFill="1" applyAlignment="1"/>
    <xf numFmtId="167" fontId="22" fillId="0" borderId="0" xfId="15" applyNumberFormat="1" applyFont="1" applyBorder="1"/>
    <xf numFmtId="167" fontId="22" fillId="0" borderId="1" xfId="15" applyNumberFormat="1" applyFont="1" applyBorder="1"/>
    <xf numFmtId="167" fontId="22" fillId="0" borderId="1" xfId="15" quotePrefix="1" applyNumberFormat="1" applyFont="1" applyBorder="1" applyAlignment="1"/>
    <xf numFmtId="167" fontId="22" fillId="8" borderId="1" xfId="15" quotePrefix="1" applyNumberFormat="1" applyFont="1" applyFill="1" applyBorder="1" applyAlignment="1"/>
    <xf numFmtId="167" fontId="22" fillId="0" borderId="1" xfId="15" quotePrefix="1" applyNumberFormat="1" applyFont="1" applyBorder="1"/>
    <xf numFmtId="0" fontId="25" fillId="0" borderId="0" xfId="17" applyAlignment="1">
      <alignment horizontal="center" wrapText="1"/>
    </xf>
    <xf numFmtId="0" fontId="0" fillId="0" borderId="0" xfId="0" applyAlignment="1">
      <alignment vertical="center"/>
    </xf>
    <xf numFmtId="167" fontId="22" fillId="0" borderId="1" xfId="13" quotePrefix="1" applyNumberFormat="1" applyFont="1" applyBorder="1" applyAlignment="1">
      <alignment horizontal="center" vertical="center" wrapText="1"/>
    </xf>
    <xf numFmtId="167" fontId="22" fillId="0" borderId="1" xfId="13" quotePrefix="1" applyNumberFormat="1" applyFont="1" applyBorder="1" applyAlignment="1">
      <alignment horizontal="center" vertical="center"/>
    </xf>
    <xf numFmtId="0" fontId="8" fillId="4" borderId="6" xfId="2" applyFont="1" applyFill="1" applyBorder="1" applyProtection="1"/>
    <xf numFmtId="0" fontId="10" fillId="4" borderId="4" xfId="2" applyFont="1" applyFill="1" applyBorder="1" applyAlignment="1" applyProtection="1">
      <alignment vertical="center" wrapText="1"/>
    </xf>
    <xf numFmtId="0" fontId="8" fillId="4" borderId="7" xfId="2" applyFont="1" applyFill="1" applyBorder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10" fillId="4" borderId="0" xfId="2" applyFont="1" applyFill="1" applyBorder="1" applyAlignment="1" applyProtection="1">
      <alignment vertical="center" wrapText="1"/>
    </xf>
    <xf numFmtId="0" fontId="7" fillId="0" borderId="15" xfId="2" applyFont="1" applyFill="1" applyBorder="1" applyAlignment="1" applyProtection="1">
      <alignment horizontal="center" vertical="center" wrapText="1"/>
    </xf>
    <xf numFmtId="0" fontId="19" fillId="4" borderId="11" xfId="2" applyFont="1" applyFill="1" applyBorder="1" applyAlignment="1" applyProtection="1">
      <alignment vertical="center"/>
    </xf>
    <xf numFmtId="0" fontId="12" fillId="4" borderId="0" xfId="2" applyFont="1" applyFill="1" applyBorder="1" applyAlignment="1" applyProtection="1">
      <alignment horizontal="left" vertical="top" wrapText="1"/>
    </xf>
    <xf numFmtId="0" fontId="8" fillId="4" borderId="0" xfId="2" applyFont="1" applyFill="1" applyBorder="1" applyAlignment="1" applyProtection="1">
      <alignment horizontal="left" vertical="top" wrapText="1"/>
    </xf>
    <xf numFmtId="0" fontId="11" fillId="4" borderId="0" xfId="2" applyFont="1" applyFill="1" applyBorder="1" applyAlignment="1" applyProtection="1">
      <alignment horizontal="left" vertical="top" wrapText="1"/>
    </xf>
    <xf numFmtId="0" fontId="27" fillId="4" borderId="12" xfId="2" applyFont="1" applyFill="1" applyBorder="1" applyAlignment="1" applyProtection="1">
      <alignment horizontal="center" vertical="center" wrapText="1"/>
    </xf>
    <xf numFmtId="0" fontId="27" fillId="4" borderId="13" xfId="2" applyFont="1" applyFill="1" applyBorder="1" applyAlignment="1" applyProtection="1">
      <alignment horizontal="center" vertical="center" wrapText="1"/>
    </xf>
    <xf numFmtId="0" fontId="8" fillId="4" borderId="0" xfId="2" applyFont="1" applyFill="1" applyBorder="1" applyAlignment="1" applyProtection="1">
      <alignment vertical="top" wrapText="1"/>
    </xf>
    <xf numFmtId="0" fontId="8" fillId="4" borderId="0" xfId="2" applyFont="1" applyFill="1" applyBorder="1" applyAlignment="1" applyProtection="1">
      <alignment horizontal="left" vertical="center"/>
    </xf>
    <xf numFmtId="0" fontId="19" fillId="4" borderId="3" xfId="2" applyFont="1" applyFill="1" applyBorder="1" applyProtection="1"/>
    <xf numFmtId="0" fontId="19" fillId="4" borderId="4" xfId="2" applyFont="1" applyFill="1" applyBorder="1" applyProtection="1"/>
    <xf numFmtId="0" fontId="17" fillId="4" borderId="4" xfId="2" applyFont="1" applyFill="1" applyBorder="1" applyAlignment="1" applyProtection="1">
      <alignment horizontal="left" vertical="center" wrapText="1"/>
    </xf>
    <xf numFmtId="0" fontId="18" fillId="4" borderId="4" xfId="2" applyFont="1" applyFill="1" applyBorder="1" applyAlignment="1" applyProtection="1">
      <alignment horizontal="center" vertical="center" wrapText="1"/>
    </xf>
    <xf numFmtId="0" fontId="8" fillId="4" borderId="7" xfId="2" applyFont="1" applyFill="1" applyBorder="1" applyAlignment="1" applyProtection="1">
      <alignment vertical="top" wrapText="1"/>
    </xf>
    <xf numFmtId="0" fontId="8" fillId="4" borderId="7" xfId="2" applyFont="1" applyFill="1" applyBorder="1" applyAlignment="1" applyProtection="1">
      <alignment vertical="center"/>
    </xf>
    <xf numFmtId="0" fontId="19" fillId="4" borderId="8" xfId="2" applyFont="1" applyFill="1" applyBorder="1" applyAlignment="1" applyProtection="1">
      <alignment vertical="center"/>
    </xf>
    <xf numFmtId="0" fontId="19" fillId="4" borderId="1" xfId="2" applyFont="1" applyFill="1" applyBorder="1" applyAlignment="1" applyProtection="1">
      <alignment vertical="center"/>
    </xf>
    <xf numFmtId="166" fontId="23" fillId="6" borderId="19" xfId="1" applyNumberFormat="1" applyFont="1" applyFill="1" applyBorder="1" applyAlignment="1" applyProtection="1">
      <alignment horizontal="right" vertical="center"/>
    </xf>
    <xf numFmtId="0" fontId="19" fillId="4" borderId="9" xfId="2" applyFont="1" applyFill="1" applyBorder="1" applyAlignment="1" applyProtection="1">
      <alignment vertical="center"/>
    </xf>
    <xf numFmtId="0" fontId="12" fillId="4" borderId="0" xfId="2" applyFont="1" applyFill="1" applyBorder="1" applyAlignment="1" applyProtection="1">
      <alignment horizontal="left" vertical="center"/>
    </xf>
    <xf numFmtId="0" fontId="12" fillId="4" borderId="1" xfId="2" applyFont="1" applyFill="1" applyBorder="1" applyAlignment="1" applyProtection="1">
      <alignment wrapText="1"/>
    </xf>
    <xf numFmtId="0" fontId="8" fillId="4" borderId="1" xfId="2" applyFont="1" applyFill="1" applyBorder="1" applyAlignment="1" applyProtection="1">
      <alignment vertical="top" wrapText="1"/>
    </xf>
    <xf numFmtId="0" fontId="29" fillId="4" borderId="0" xfId="2" applyFont="1" applyFill="1" applyBorder="1" applyAlignment="1" applyProtection="1">
      <alignment vertical="center"/>
    </xf>
    <xf numFmtId="167" fontId="0" fillId="0" borderId="0" xfId="0" applyNumberFormat="1"/>
    <xf numFmtId="0" fontId="8" fillId="0" borderId="0" xfId="0" applyFont="1"/>
    <xf numFmtId="0" fontId="9" fillId="0" borderId="0" xfId="14" applyFont="1" applyFill="1" applyBorder="1" applyAlignment="1">
      <alignment wrapText="1"/>
    </xf>
    <xf numFmtId="0" fontId="22" fillId="0" borderId="15" xfId="0" quotePrefix="1" applyNumberFormat="1" applyFont="1" applyBorder="1"/>
    <xf numFmtId="0" fontId="7" fillId="4" borderId="0" xfId="1" applyFont="1" applyFill="1" applyBorder="1" applyAlignment="1" applyProtection="1">
      <alignment horizontal="center" vertical="center"/>
    </xf>
    <xf numFmtId="164" fontId="7" fillId="4" borderId="0" xfId="1" applyNumberFormat="1" applyFont="1" applyFill="1" applyBorder="1" applyAlignment="1" applyProtection="1">
      <alignment horizontal="center" vertical="center"/>
    </xf>
    <xf numFmtId="166" fontId="29" fillId="9" borderId="10" xfId="6" applyNumberFormat="1" applyFont="1" applyFill="1" applyBorder="1" applyAlignment="1" applyProtection="1">
      <alignment horizontal="right" vertical="center"/>
      <protection locked="0"/>
    </xf>
    <xf numFmtId="0" fontId="19" fillId="4" borderId="2" xfId="2" applyFont="1" applyFill="1" applyBorder="1" applyAlignment="1" applyProtection="1">
      <alignment vertical="center"/>
      <protection locked="0"/>
    </xf>
    <xf numFmtId="0" fontId="27" fillId="4" borderId="12" xfId="2" applyFont="1" applyFill="1" applyBorder="1" applyAlignment="1" applyProtection="1">
      <alignment horizontal="center" vertical="center" wrapText="1"/>
    </xf>
    <xf numFmtId="0" fontId="27" fillId="4" borderId="13" xfId="2" applyFont="1" applyFill="1" applyBorder="1" applyAlignment="1" applyProtection="1">
      <alignment horizontal="center" vertical="center" wrapText="1"/>
    </xf>
    <xf numFmtId="0" fontId="11" fillId="4" borderId="0" xfId="2" applyFont="1" applyFill="1" applyBorder="1" applyAlignment="1" applyProtection="1">
      <alignment horizontal="left" vertical="top" wrapText="1"/>
    </xf>
    <xf numFmtId="0" fontId="11" fillId="4" borderId="0" xfId="2" applyFont="1" applyFill="1" applyBorder="1" applyAlignment="1" applyProtection="1">
      <alignment horizontal="left" vertical="top" wrapText="1"/>
    </xf>
    <xf numFmtId="0" fontId="27" fillId="4" borderId="12" xfId="2" applyFont="1" applyFill="1" applyBorder="1" applyAlignment="1" applyProtection="1">
      <alignment horizontal="center" vertical="center" wrapText="1"/>
    </xf>
    <xf numFmtId="0" fontId="27" fillId="4" borderId="13" xfId="2" applyFont="1" applyFill="1" applyBorder="1" applyAlignment="1" applyProtection="1">
      <alignment horizontal="center" vertical="center" wrapText="1"/>
    </xf>
    <xf numFmtId="0" fontId="11" fillId="4" borderId="0" xfId="2" applyFont="1" applyFill="1" applyBorder="1" applyAlignment="1" applyProtection="1">
      <alignment horizontal="left" vertical="top" wrapText="1"/>
    </xf>
    <xf numFmtId="0" fontId="27" fillId="4" borderId="12" xfId="2" applyFont="1" applyFill="1" applyBorder="1" applyAlignment="1" applyProtection="1">
      <alignment horizontal="center" vertical="center" wrapText="1"/>
    </xf>
    <xf numFmtId="0" fontId="27" fillId="4" borderId="11" xfId="2" applyFont="1" applyFill="1" applyBorder="1" applyAlignment="1" applyProtection="1">
      <alignment horizontal="center" vertical="center" wrapText="1"/>
    </xf>
    <xf numFmtId="0" fontId="27" fillId="4" borderId="13" xfId="2" applyFont="1" applyFill="1" applyBorder="1" applyAlignment="1" applyProtection="1">
      <alignment horizontal="center" vertical="center" wrapText="1"/>
    </xf>
    <xf numFmtId="0" fontId="30" fillId="9" borderId="12" xfId="2" applyFont="1" applyFill="1" applyBorder="1" applyAlignment="1" applyProtection="1">
      <alignment horizontal="left" vertical="center"/>
      <protection locked="0"/>
    </xf>
    <xf numFmtId="0" fontId="30" fillId="9" borderId="11" xfId="2" applyFont="1" applyFill="1" applyBorder="1" applyAlignment="1" applyProtection="1">
      <alignment horizontal="left" vertical="center"/>
      <protection locked="0"/>
    </xf>
    <xf numFmtId="0" fontId="30" fillId="9" borderId="13" xfId="2" applyFont="1" applyFill="1" applyBorder="1" applyAlignment="1" applyProtection="1">
      <alignment horizontal="left" vertical="center"/>
      <protection locked="0"/>
    </xf>
    <xf numFmtId="0" fontId="9" fillId="4" borderId="0" xfId="2" applyFont="1" applyFill="1" applyBorder="1" applyAlignment="1" applyProtection="1">
      <alignment horizontal="left" vertical="center"/>
    </xf>
    <xf numFmtId="0" fontId="28" fillId="9" borderId="15" xfId="2" applyFont="1" applyFill="1" applyBorder="1" applyAlignment="1" applyProtection="1">
      <alignment horizontal="left" vertical="center" wrapText="1"/>
      <protection locked="0"/>
    </xf>
    <xf numFmtId="0" fontId="20" fillId="4" borderId="1" xfId="2" applyFont="1" applyFill="1" applyBorder="1" applyAlignment="1" applyProtection="1">
      <alignment horizontal="left" vertical="center"/>
    </xf>
    <xf numFmtId="0" fontId="20" fillId="4" borderId="18" xfId="2" applyFont="1" applyFill="1" applyBorder="1" applyAlignment="1" applyProtection="1">
      <alignment horizontal="left" vertical="center"/>
    </xf>
    <xf numFmtId="0" fontId="27" fillId="0" borderId="14" xfId="2" applyFont="1" applyFill="1" applyBorder="1" applyAlignment="1" applyProtection="1">
      <alignment horizontal="center" vertical="center" wrapText="1"/>
    </xf>
    <xf numFmtId="0" fontId="27" fillId="0" borderId="17" xfId="2" applyFont="1" applyFill="1" applyBorder="1" applyAlignment="1" applyProtection="1">
      <alignment horizontal="center" vertical="center" wrapText="1"/>
    </xf>
    <xf numFmtId="0" fontId="27" fillId="0" borderId="16" xfId="2" applyFont="1" applyFill="1" applyBorder="1" applyAlignment="1" applyProtection="1">
      <alignment horizontal="center" vertical="center" wrapText="1"/>
    </xf>
    <xf numFmtId="0" fontId="8" fillId="4" borderId="0" xfId="2" applyFont="1" applyFill="1" applyBorder="1" applyAlignment="1" applyProtection="1">
      <alignment horizontal="center"/>
    </xf>
    <xf numFmtId="0" fontId="8" fillId="4" borderId="1" xfId="2" applyFont="1" applyFill="1" applyBorder="1" applyAlignment="1" applyProtection="1">
      <alignment horizontal="center"/>
    </xf>
    <xf numFmtId="0" fontId="15" fillId="0" borderId="14" xfId="2" applyFont="1" applyFill="1" applyBorder="1" applyAlignment="1" applyProtection="1">
      <alignment horizontal="center" vertical="center" wrapText="1"/>
    </xf>
    <xf numFmtId="0" fontId="15" fillId="0" borderId="17" xfId="2" applyFont="1" applyFill="1" applyBorder="1" applyAlignment="1" applyProtection="1">
      <alignment horizontal="center" vertical="center" wrapText="1"/>
    </xf>
    <xf numFmtId="0" fontId="15" fillId="0" borderId="16" xfId="2" applyFont="1" applyFill="1" applyBorder="1" applyAlignment="1" applyProtection="1">
      <alignment horizontal="center" vertical="center" wrapText="1"/>
    </xf>
    <xf numFmtId="0" fontId="9" fillId="4" borderId="0" xfId="2" applyFont="1" applyFill="1" applyBorder="1" applyAlignment="1" applyProtection="1">
      <alignment horizontal="left" vertical="center" wrapText="1"/>
    </xf>
    <xf numFmtId="0" fontId="8" fillId="4" borderId="12" xfId="2" applyFont="1" applyFill="1" applyBorder="1" applyAlignment="1" applyProtection="1">
      <alignment horizontal="left" vertical="center"/>
    </xf>
    <xf numFmtId="0" fontId="8" fillId="4" borderId="11" xfId="2" applyFont="1" applyFill="1" applyBorder="1" applyAlignment="1" applyProtection="1">
      <alignment horizontal="left" vertical="center"/>
    </xf>
    <xf numFmtId="0" fontId="8" fillId="4" borderId="13" xfId="2" applyFont="1" applyFill="1" applyBorder="1" applyAlignment="1" applyProtection="1">
      <alignment horizontal="left" vertical="center"/>
    </xf>
    <xf numFmtId="167" fontId="22" fillId="0" borderId="0" xfId="15" applyNumberFormat="1" applyFont="1" applyAlignment="1">
      <alignment horizontal="center" wrapText="1"/>
    </xf>
    <xf numFmtId="0" fontId="25" fillId="0" borderId="0" xfId="17" applyAlignment="1">
      <alignment horizontal="center" wrapText="1"/>
    </xf>
  </cellXfs>
  <cellStyles count="21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" xfId="13" builtinId="3"/>
    <cellStyle name="Comma 2" xfId="15"/>
    <cellStyle name="Currency" xfId="6" builtinId="4"/>
    <cellStyle name="Currency 2" xfId="3"/>
    <cellStyle name="Followed Hyperlink" xfId="20" builtinId="9" hidden="1"/>
    <cellStyle name="Hyperlink" xfId="19" builtinId="8" hidden="1"/>
    <cellStyle name="Normal" xfId="0" builtinId="0"/>
    <cellStyle name="Normal 2" xfId="2"/>
    <cellStyle name="Normal 2 2" xfId="17"/>
    <cellStyle name="Normal 3" xfId="5"/>
    <cellStyle name="Normal 3 2" xfId="12"/>
    <cellStyle name="Normal 4" xfId="18"/>
    <cellStyle name="Normal_pasummary2012P1_1" xfId="14"/>
    <cellStyle name="Note" xfId="1" builtinId="10"/>
    <cellStyle name="Percent 2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6.9910397455649045E-2"/>
          <c:w val="1"/>
          <c:h val="0.6532760962070483"/>
        </c:manualLayout>
      </c:layout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CA9E-490E-B52E-3E40C0899951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CA9E-490E-B52E-3E40C0899951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CA9E-490E-B52E-3E40C0899951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CA9E-490E-B52E-3E40C0899951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CA9E-490E-B52E-3E40C0899951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CA9E-490E-B52E-3E40C0899951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CA9E-490E-B52E-3E40C0899951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CA9E-490E-B52E-3E40C08999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A9E-490E-B52E-3E40C089995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C61A-4C1E-AE08-AC0F2034AD28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C61A-4C1E-AE08-AC0F2034AD28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C61A-4C1E-AE08-AC0F2034AD28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C61A-4C1E-AE08-AC0F2034AD28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C61A-4C1E-AE08-AC0F2034AD28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C61A-4C1E-AE08-AC0F2034AD28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C61A-4C1E-AE08-AC0F2034AD28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C61A-4C1E-AE08-AC0F2034AD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61A-4C1E-AE08-AC0F2034AD2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80D-4193-AAC5-AAEEE1FABE88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80D-4193-AAC5-AAEEE1FABE88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80D-4193-AAC5-AAEEE1FABE88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380D-4193-AAC5-AAEEE1FABE88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380D-4193-AAC5-AAEEE1FABE88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380D-4193-AAC5-AAEEE1FABE88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380D-4193-AAC5-AAEEE1FABE88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380D-4193-AAC5-AAEEE1FABE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80D-4193-AAC5-AAEEE1FABE8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5B3D-4814-AA0B-D537DD385186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5B3D-4814-AA0B-D537DD385186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5B3D-4814-AA0B-D537DD385186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5B3D-4814-AA0B-D537DD385186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5B3D-4814-AA0B-D537DD385186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5B3D-4814-AA0B-D537DD385186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5B3D-4814-AA0B-D537DD385186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5B3D-4814-AA0B-D537DD3851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B3D-4814-AA0B-D537DD38518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7440-4825-B408-8787EACBAE14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7440-4825-B408-8787EACBAE14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7440-4825-B408-8787EACBAE14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7440-4825-B408-8787EACBAE14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7440-4825-B408-8787EACBAE14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7440-4825-B408-8787EACBAE14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7440-4825-B408-8787EACBAE14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7440-4825-B408-8787EACBAE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440-4825-B408-8787EACBAE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A0A1-42F8-9C57-52BB70806528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A0A1-42F8-9C57-52BB70806528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A0A1-42F8-9C57-52BB70806528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A0A1-42F8-9C57-52BB70806528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A0A1-42F8-9C57-52BB70806528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A0A1-42F8-9C57-52BB70806528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A0A1-42F8-9C57-52BB70806528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A0A1-42F8-9C57-52BB708065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0A1-42F8-9C57-52BB7080652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CBF6-46C3-AB0F-B1448FF093D2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CBF6-46C3-AB0F-B1448FF093D2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CBF6-46C3-AB0F-B1448FF093D2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CBF6-46C3-AB0F-B1448FF093D2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CBF6-46C3-AB0F-B1448FF093D2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CBF6-46C3-AB0F-B1448FF093D2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CBF6-46C3-AB0F-B1448FF093D2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CBF6-46C3-AB0F-B1448FF093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BF6-46C3-AB0F-B1448FF093D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 w="25400"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0A98-48A8-BB8F-2B064F527A82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0A98-48A8-BB8F-2B064F527A82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0A98-48A8-BB8F-2B064F527A82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0A98-48A8-BB8F-2B064F527A82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0A98-48A8-BB8F-2B064F527A82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0A98-48A8-BB8F-2B064F527A82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0A98-48A8-BB8F-2B064F527A82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0A98-48A8-BB8F-2B064F527A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A98-48A8-BB8F-2B064F527A8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1590-4811-8445-9C2745A1176B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1590-4811-8445-9C2745A1176B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1590-4811-8445-9C2745A1176B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1590-4811-8445-9C2745A1176B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1590-4811-8445-9C2745A1176B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1590-4811-8445-9C2745A1176B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1590-4811-8445-9C2745A1176B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1590-4811-8445-9C2745A117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590-4811-8445-9C2745A1176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7DC5-4E89-B96B-0CDDA273F6D8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7DC5-4E89-B96B-0CDDA273F6D8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7DC5-4E89-B96B-0CDDA273F6D8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7DC5-4E89-B96B-0CDDA273F6D8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7DC5-4E89-B96B-0CDDA273F6D8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7DC5-4E89-B96B-0CDDA273F6D8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7DC5-4E89-B96B-0CDDA273F6D8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7DC5-4E89-B96B-0CDDA273F6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DC5-4E89-B96B-0CDDA273F6D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6F6D-4A5F-B195-5DA2C47D7756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6F6D-4A5F-B195-5DA2C47D7756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6F6D-4A5F-B195-5DA2C47D7756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6F6D-4A5F-B195-5DA2C47D7756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6F6D-4A5F-B195-5DA2C47D7756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6F6D-4A5F-B195-5DA2C47D7756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6F6D-4A5F-B195-5DA2C47D7756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6F6D-4A5F-B195-5DA2C47D77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F6D-4A5F-B195-5DA2C47D775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6AC1-4BF6-884C-FC4DC1101E58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6AC1-4BF6-884C-FC4DC1101E58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6AC1-4BF6-884C-FC4DC1101E58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6AC1-4BF6-884C-FC4DC1101E58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6AC1-4BF6-884C-FC4DC1101E58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6AC1-4BF6-884C-FC4DC1101E58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6AC1-4BF6-884C-FC4DC1101E58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6AC1-4BF6-884C-FC4DC1101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AC1-4BF6-884C-FC4DC1101E5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 w="25400"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B02E-4A85-B535-441858B3C2EE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B02E-4A85-B535-441858B3C2EE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B02E-4A85-B535-441858B3C2EE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B02E-4A85-B535-441858B3C2EE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B02E-4A85-B535-441858B3C2EE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B02E-4A85-B535-441858B3C2EE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B02E-4A85-B535-441858B3C2EE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B02E-4A85-B535-441858B3C2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02E-4A85-B535-441858B3C2E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EF8D-4D08-A3A8-83863A8F908B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EF8D-4D08-A3A8-83863A8F908B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EF8D-4D08-A3A8-83863A8F908B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EF8D-4D08-A3A8-83863A8F908B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EF8D-4D08-A3A8-83863A8F908B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EF8D-4D08-A3A8-83863A8F908B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EF8D-4D08-A3A8-83863A8F908B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EF8D-4D08-A3A8-83863A8F90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F8D-4D08-A3A8-83863A8F908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1459-4A18-9754-EC81B9C1E6FD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1459-4A18-9754-EC81B9C1E6FD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1459-4A18-9754-EC81B9C1E6FD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1459-4A18-9754-EC81B9C1E6FD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1459-4A18-9754-EC81B9C1E6FD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1459-4A18-9754-EC81B9C1E6FD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1459-4A18-9754-EC81B9C1E6FD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1459-4A18-9754-EC81B9C1E6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459-4A18-9754-EC81B9C1E6F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7F5B-4E77-B084-E34A1F0049C9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7F5B-4E77-B084-E34A1F0049C9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7F5B-4E77-B084-E34A1F0049C9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7F5B-4E77-B084-E34A1F0049C9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7F5B-4E77-B084-E34A1F0049C9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7F5B-4E77-B084-E34A1F0049C9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7F5B-4E77-B084-E34A1F0049C9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7F5B-4E77-B084-E34A1F0049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F5B-4E77-B084-E34A1F0049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B857-41F8-9A1A-CD1EDAE6F74F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B857-41F8-9A1A-CD1EDAE6F74F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B857-41F8-9A1A-CD1EDAE6F74F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B857-41F8-9A1A-CD1EDAE6F74F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B857-41F8-9A1A-CD1EDAE6F74F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B857-41F8-9A1A-CD1EDAE6F74F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B857-41F8-9A1A-CD1EDAE6F74F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B857-41F8-9A1A-CD1EDAE6F7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857-41F8-9A1A-CD1EDAE6F74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1956-4457-9400-C6279AD38C19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1956-4457-9400-C6279AD38C19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1956-4457-9400-C6279AD38C19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1956-4457-9400-C6279AD38C19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1956-4457-9400-C6279AD38C19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1956-4457-9400-C6279AD38C19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1956-4457-9400-C6279AD38C19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1956-4457-9400-C6279AD38C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956-4457-9400-C6279AD38C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F583-4DD7-88D4-7D05A45C3F12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F583-4DD7-88D4-7D05A45C3F12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F583-4DD7-88D4-7D05A45C3F12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F583-4DD7-88D4-7D05A45C3F12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F583-4DD7-88D4-7D05A45C3F12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F583-4DD7-88D4-7D05A45C3F12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F583-4DD7-88D4-7D05A45C3F12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F583-4DD7-88D4-7D05A45C3F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83-4DD7-88D4-7D05A45C3F1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872D-43CB-807F-908DD4FFC85C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872D-43CB-807F-908DD4FFC85C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872D-43CB-807F-908DD4FFC85C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872D-43CB-807F-908DD4FFC85C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872D-43CB-807F-908DD4FFC85C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872D-43CB-807F-908DD4FFC85C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872D-43CB-807F-908DD4FFC85C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872D-43CB-807F-908DD4FFC8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72D-43CB-807F-908DD4FFC85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656E-4F28-A674-62A26B91E924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656E-4F28-A674-62A26B91E924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656E-4F28-A674-62A26B91E924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656E-4F28-A674-62A26B91E924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656E-4F28-A674-62A26B91E924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656E-4F28-A674-62A26B91E924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656E-4F28-A674-62A26B91E924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656E-4F28-A674-62A26B91E9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56E-4F28-A674-62A26B91E92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Census!$K$2</c:f>
              <c:strCache>
                <c:ptCount val="1"/>
                <c:pt idx="0">
                  <c:v>Siskiyou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0ACE-49CC-98E0-080EB852673E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0ACE-49CC-98E0-080EB852673E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0ACE-49CC-98E0-080EB852673E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0ACE-49CC-98E0-080EB852673E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0ACE-49CC-98E0-080EB852673E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0ACE-49CC-98E0-080EB852673E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0ACE-49CC-98E0-080EB852673E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0ACE-49CC-98E0-080EB85267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Census!$M$1:$S$1</c:f>
              <c:strCache>
                <c:ptCount val="7"/>
                <c:pt idx="0">
                  <c:v>Poverty</c:v>
                </c:pt>
                <c:pt idx="1">
                  <c:v>No High School Diploma</c:v>
                </c:pt>
                <c:pt idx="2">
                  <c:v>Unemployment</c:v>
                </c:pt>
                <c:pt idx="3">
                  <c:v>ESL/ELL</c:v>
                </c:pt>
                <c:pt idx="4">
                  <c:v>AWD</c:v>
                </c:pt>
                <c:pt idx="5">
                  <c:v>Citizenship</c:v>
                </c:pt>
                <c:pt idx="6">
                  <c:v>Literacy</c:v>
                </c:pt>
              </c:strCache>
            </c:strRef>
          </c:cat>
          <c:val>
            <c:numRef>
              <c:f>Census!$M$2:$S$2</c:f>
              <c:numCache>
                <c:formatCode>General</c:formatCode>
                <c:ptCount val="7"/>
                <c:pt idx="0">
                  <c:v>22674</c:v>
                </c:pt>
                <c:pt idx="1">
                  <c:v>4878</c:v>
                </c:pt>
                <c:pt idx="2">
                  <c:v>4969</c:v>
                </c:pt>
                <c:pt idx="3">
                  <c:v>18788</c:v>
                </c:pt>
                <c:pt idx="4">
                  <c:v>4572</c:v>
                </c:pt>
                <c:pt idx="5">
                  <c:v>6453</c:v>
                </c:pt>
                <c:pt idx="6">
                  <c:v>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ACE-49CC-98E0-080EB852673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 w="25400"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755650"/>
          <a:ext cx="1347333" cy="487722"/>
        </a:xfrm>
        <a:prstGeom prst="rect">
          <a:avLst/>
        </a:prstGeom>
      </xdr:spPr>
    </xdr:pic>
    <xdr:clientData/>
  </xdr:twoCellAnchor>
  <xdr:twoCellAnchor>
    <xdr:from>
      <xdr:col>13</xdr:col>
      <xdr:colOff>373528</xdr:colOff>
      <xdr:row>7</xdr:row>
      <xdr:rowOff>59765</xdr:rowOff>
    </xdr:from>
    <xdr:to>
      <xdr:col>22</xdr:col>
      <xdr:colOff>12700</xdr:colOff>
      <xdr:row>41</xdr:row>
      <xdr:rowOff>127001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139700</xdr:colOff>
      <xdr:row>3</xdr:row>
      <xdr:rowOff>107950</xdr:rowOff>
    </xdr:from>
    <xdr:to>
      <xdr:col>17</xdr:col>
      <xdr:colOff>444500</xdr:colOff>
      <xdr:row>21</xdr:row>
      <xdr:rowOff>44450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2</xdr:col>
      <xdr:colOff>1383968</xdr:colOff>
      <xdr:row>3</xdr:row>
      <xdr:rowOff>87672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95250"/>
          <a:ext cx="1345868" cy="487722"/>
        </a:xfrm>
        <a:prstGeom prst="rect">
          <a:avLst/>
        </a:prstGeom>
      </xdr:spPr>
    </xdr:pic>
    <xdr:clientData/>
  </xdr:twoCellAnchor>
  <xdr:twoCellAnchor>
    <xdr:from>
      <xdr:col>13</xdr:col>
      <xdr:colOff>11043</xdr:colOff>
      <xdr:row>0</xdr:row>
      <xdr:rowOff>104914</xdr:rowOff>
    </xdr:from>
    <xdr:to>
      <xdr:col>21</xdr:col>
      <xdr:colOff>727699</xdr:colOff>
      <xdr:row>22</xdr:row>
      <xdr:rowOff>168754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R200"/>
  <sheetViews>
    <sheetView tabSelected="1" zoomScaleNormal="85" zoomScalePageLayoutView="85" workbookViewId="0">
      <selection sqref="A1:XFD1048576"/>
    </sheetView>
  </sheetViews>
  <sheetFormatPr defaultColWidth="0" defaultRowHeight="13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x14ac:dyDescent="0.6"/>
    <row r="2" spans="1:31" x14ac:dyDescent="0.6"/>
    <row r="3" spans="1:31" x14ac:dyDescent="0.6"/>
    <row r="4" spans="1:31" x14ac:dyDescent="0.6"/>
    <row r="5" spans="1:31" x14ac:dyDescent="0.6"/>
    <row r="6" spans="1:31" x14ac:dyDescent="0.6">
      <c r="C6" s="71" t="s">
        <v>193</v>
      </c>
      <c r="D6" s="72"/>
      <c r="E6" s="72"/>
    </row>
    <row r="7" spans="1:31" ht="37.5" customHeight="1" x14ac:dyDescent="0.6">
      <c r="C7" s="106" t="s">
        <v>206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</row>
    <row r="8" spans="1:31" ht="20.45" customHeight="1" x14ac:dyDescent="0.6">
      <c r="C8" s="4" t="s">
        <v>12</v>
      </c>
      <c r="D8" s="4"/>
      <c r="E8" s="4"/>
      <c r="F8" s="5"/>
      <c r="G8" s="5"/>
      <c r="H8" s="5"/>
      <c r="I8" s="5"/>
      <c r="K8" s="1"/>
      <c r="M8" s="1"/>
      <c r="O8" s="1"/>
      <c r="Q8" s="1"/>
      <c r="S8" s="1"/>
      <c r="U8" s="12"/>
      <c r="V8" s="5"/>
      <c r="W8" s="5"/>
      <c r="X8" s="5"/>
      <c r="Y8" s="5"/>
      <c r="Z8" s="5"/>
      <c r="AA8" s="5"/>
      <c r="AB8" s="5"/>
      <c r="AC8" s="22"/>
      <c r="AD8" s="5"/>
      <c r="AE8" s="5"/>
    </row>
    <row r="9" spans="1:31" s="16" customFormat="1" ht="6" customHeight="1" x14ac:dyDescent="0.65">
      <c r="A9" s="44"/>
      <c r="C9" s="44"/>
      <c r="D9" s="14"/>
      <c r="E9" s="14"/>
      <c r="F9" s="15"/>
      <c r="G9" s="15"/>
      <c r="H9" s="15"/>
      <c r="I9" s="15"/>
      <c r="K9" s="1"/>
      <c r="L9" s="1"/>
      <c r="M9" s="1"/>
      <c r="N9" s="1"/>
      <c r="O9" s="1"/>
      <c r="P9" s="1"/>
      <c r="Q9" s="1"/>
      <c r="R9" s="1"/>
      <c r="S9" s="1"/>
      <c r="T9" s="1"/>
      <c r="U9" s="15"/>
      <c r="V9" s="15"/>
      <c r="W9" s="15"/>
      <c r="X9" s="15"/>
      <c r="Y9" s="15"/>
      <c r="Z9" s="15"/>
      <c r="AA9" s="15"/>
      <c r="AB9" s="15"/>
      <c r="AC9" s="25"/>
      <c r="AD9" s="32"/>
      <c r="AE9" s="15"/>
    </row>
    <row r="10" spans="1:31" ht="24.95" customHeight="1" x14ac:dyDescent="0.6">
      <c r="C10" s="110" t="s">
        <v>88</v>
      </c>
      <c r="D10" s="111"/>
      <c r="E10" s="111"/>
      <c r="F10" s="111"/>
      <c r="G10" s="111"/>
      <c r="H10" s="111"/>
      <c r="I10" s="111"/>
      <c r="J10" s="111"/>
      <c r="K10" s="111"/>
      <c r="L10" s="112"/>
      <c r="M10" s="1"/>
      <c r="O10" s="1"/>
      <c r="Q10" s="1"/>
      <c r="S10" s="1"/>
    </row>
    <row r="11" spans="1:31" ht="5.45" customHeight="1" x14ac:dyDescent="0.6"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1"/>
      <c r="O11" s="1"/>
      <c r="Q11" s="1"/>
      <c r="S11" s="1"/>
    </row>
    <row r="12" spans="1:31" ht="18.95" customHeight="1" x14ac:dyDescent="0.6">
      <c r="B12" s="88" t="s">
        <v>201</v>
      </c>
      <c r="D12" s="77"/>
      <c r="E12" s="77"/>
      <c r="F12" s="77"/>
      <c r="G12" s="77"/>
      <c r="H12" s="77"/>
      <c r="I12" s="77"/>
      <c r="K12" s="1"/>
      <c r="M12" s="1"/>
      <c r="O12" s="1"/>
      <c r="Q12" s="1"/>
      <c r="S12" s="1"/>
    </row>
    <row r="13" spans="1:31" s="16" customFormat="1" ht="3.95" customHeight="1" x14ac:dyDescent="0.65">
      <c r="A13" s="44"/>
      <c r="B13" s="78"/>
      <c r="C13" s="79"/>
      <c r="D13" s="80"/>
      <c r="E13" s="80"/>
      <c r="F13" s="81"/>
      <c r="G13" s="81"/>
      <c r="H13" s="81"/>
      <c r="I13" s="81"/>
      <c r="J13" s="81"/>
      <c r="K13" s="81"/>
      <c r="L13" s="81"/>
      <c r="M13" s="28"/>
      <c r="N13" s="1"/>
      <c r="O13" s="1"/>
      <c r="P13" s="1"/>
      <c r="Q13" s="1"/>
      <c r="R13" s="1"/>
      <c r="S13" s="1"/>
      <c r="T13" s="1"/>
      <c r="U13" s="15"/>
      <c r="V13" s="15"/>
      <c r="W13" s="15"/>
      <c r="X13" s="15"/>
      <c r="Y13" s="15"/>
      <c r="Z13" s="15"/>
      <c r="AA13" s="15"/>
      <c r="AB13" s="15"/>
      <c r="AC13" s="25"/>
      <c r="AD13" s="32"/>
      <c r="AE13" s="15"/>
    </row>
    <row r="14" spans="1:31" s="2" customFormat="1" ht="24.65" customHeight="1" x14ac:dyDescent="0.6">
      <c r="B14" s="64"/>
      <c r="D14" s="72"/>
      <c r="E14" s="72"/>
      <c r="F14" s="72"/>
      <c r="G14" s="72"/>
      <c r="H14" s="72"/>
      <c r="I14" s="72"/>
      <c r="J14" s="107" t="s">
        <v>94</v>
      </c>
      <c r="K14" s="108"/>
      <c r="L14" s="109"/>
      <c r="M14" s="66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4500000000000002" customHeight="1" x14ac:dyDescent="0.6">
      <c r="B15" s="64"/>
      <c r="C15" s="2"/>
      <c r="D15" s="72"/>
      <c r="F15" s="68"/>
      <c r="H15" s="68"/>
      <c r="J15" s="74"/>
      <c r="L15" s="75"/>
      <c r="M15" s="66"/>
      <c r="V15" s="72"/>
      <c r="W15" s="66"/>
    </row>
    <row r="16" spans="1:31" s="2" customFormat="1" ht="29.45" customHeight="1" x14ac:dyDescent="0.6">
      <c r="B16" s="64"/>
      <c r="C16" s="89"/>
      <c r="D16" s="90"/>
      <c r="E16" s="90"/>
      <c r="F16" s="90"/>
      <c r="G16" s="90"/>
      <c r="H16" s="90"/>
      <c r="I16" s="76"/>
      <c r="J16" s="69" t="s">
        <v>1</v>
      </c>
      <c r="K16" s="67"/>
      <c r="L16" s="69" t="s">
        <v>195</v>
      </c>
      <c r="M16" s="66"/>
      <c r="N16" s="1"/>
      <c r="O16" s="1"/>
      <c r="P16" s="1"/>
      <c r="Q16" s="1"/>
      <c r="R16" s="1"/>
      <c r="S16" s="1"/>
      <c r="T16" s="1"/>
      <c r="U16" s="72"/>
      <c r="V16" s="72"/>
      <c r="W16" s="72"/>
      <c r="X16" s="72"/>
      <c r="Y16" s="72"/>
      <c r="Z16" s="72"/>
      <c r="AA16" s="72"/>
      <c r="AB16" s="72"/>
      <c r="AC16" s="23"/>
      <c r="AD16" s="72"/>
      <c r="AE16" s="72"/>
    </row>
    <row r="17" spans="1:31" s="16" customFormat="1" ht="3.95" customHeight="1" x14ac:dyDescent="0.65">
      <c r="A17" s="44"/>
      <c r="B17" s="31"/>
      <c r="C17" s="44"/>
      <c r="D17" s="14"/>
      <c r="E17" s="14"/>
      <c r="F17" s="15"/>
      <c r="G17" s="15"/>
      <c r="H17" s="15"/>
      <c r="I17" s="15"/>
      <c r="J17" s="15"/>
      <c r="K17" s="15"/>
      <c r="L17" s="15"/>
      <c r="M17" s="66"/>
      <c r="N17" s="1"/>
      <c r="O17" s="1"/>
      <c r="P17" s="1"/>
      <c r="Q17" s="1"/>
      <c r="R17" s="1"/>
      <c r="S17" s="1"/>
      <c r="T17" s="1"/>
      <c r="U17" s="15"/>
      <c r="V17" s="15"/>
      <c r="W17" s="15"/>
      <c r="X17" s="15"/>
      <c r="Y17" s="15"/>
      <c r="Z17" s="15"/>
      <c r="AA17" s="15"/>
      <c r="AB17" s="15"/>
      <c r="AC17" s="25"/>
      <c r="AD17" s="32"/>
      <c r="AE17" s="15"/>
    </row>
    <row r="18" spans="1:31" ht="21.95" customHeight="1" x14ac:dyDescent="0.6">
      <c r="A18" s="1">
        <v>1</v>
      </c>
      <c r="B18" s="64"/>
      <c r="C18" s="114" t="s">
        <v>220</v>
      </c>
      <c r="D18" s="114"/>
      <c r="E18" s="114"/>
      <c r="F18" s="114"/>
      <c r="G18" s="114"/>
      <c r="H18" s="114"/>
      <c r="I18" s="76"/>
      <c r="J18" s="47">
        <f ca="1">INDIRECT("Sheet"&amp;ROW(A1)&amp;"!J20")</f>
        <v>35513</v>
      </c>
      <c r="K18" s="18"/>
      <c r="L18" s="47">
        <f ca="1">INDIRECT("Sheet"&amp;ROW(A1)&amp;"!l20")</f>
        <v>182994</v>
      </c>
      <c r="M18" s="66"/>
      <c r="O18" s="76"/>
      <c r="P18" s="76"/>
      <c r="Q18" s="76"/>
      <c r="R18" s="76"/>
      <c r="S18" s="76"/>
    </row>
    <row r="19" spans="1:31" ht="21.95" customHeight="1" x14ac:dyDescent="0.6">
      <c r="A19" s="1">
        <f>A18+1</f>
        <v>2</v>
      </c>
      <c r="B19" s="64"/>
      <c r="C19" s="114" t="s">
        <v>221</v>
      </c>
      <c r="D19" s="114"/>
      <c r="E19" s="114"/>
      <c r="F19" s="114"/>
      <c r="G19" s="114"/>
      <c r="H19" s="114"/>
      <c r="I19" s="76"/>
      <c r="J19" s="47">
        <f t="shared" ref="J19:J36" ca="1" si="0">INDIRECT("Sheet"&amp;ROW(A2)&amp;"!J20")</f>
        <v>8052</v>
      </c>
      <c r="K19" s="18"/>
      <c r="L19" s="47">
        <f t="shared" ref="L19:L37" ca="1" si="1">INDIRECT("Sheet"&amp;ROW(A2)&amp;"!l20")</f>
        <v>114850</v>
      </c>
      <c r="M19" s="66"/>
      <c r="O19" s="76"/>
      <c r="P19" s="76"/>
      <c r="Q19" s="76"/>
      <c r="R19" s="76"/>
      <c r="S19" s="76"/>
    </row>
    <row r="20" spans="1:31" ht="21.95" customHeight="1" x14ac:dyDescent="0.6">
      <c r="A20" s="1">
        <f t="shared" ref="A20:A38" si="2">A19+1</f>
        <v>3</v>
      </c>
      <c r="B20" s="64"/>
      <c r="C20" s="114" t="s">
        <v>222</v>
      </c>
      <c r="D20" s="114"/>
      <c r="E20" s="114"/>
      <c r="F20" s="114"/>
      <c r="G20" s="114"/>
      <c r="H20" s="114"/>
      <c r="I20" s="76"/>
      <c r="J20" s="47">
        <f t="shared" ca="1" si="0"/>
        <v>7009</v>
      </c>
      <c r="K20" s="18"/>
      <c r="L20" s="47">
        <f t="shared" ca="1" si="1"/>
        <v>94325</v>
      </c>
      <c r="M20" s="82"/>
      <c r="N20" s="76"/>
      <c r="O20" s="76"/>
      <c r="P20" s="76"/>
      <c r="Q20" s="76"/>
      <c r="R20" s="76"/>
      <c r="S20" s="76"/>
    </row>
    <row r="21" spans="1:31" ht="21.95" customHeight="1" x14ac:dyDescent="0.6">
      <c r="A21" s="1">
        <f t="shared" si="2"/>
        <v>4</v>
      </c>
      <c r="B21" s="64"/>
      <c r="C21" s="114" t="s">
        <v>223</v>
      </c>
      <c r="D21" s="114"/>
      <c r="E21" s="114"/>
      <c r="F21" s="114"/>
      <c r="G21" s="114"/>
      <c r="H21" s="114"/>
      <c r="I21" s="76"/>
      <c r="J21" s="47">
        <f t="shared" ca="1" si="0"/>
        <v>25</v>
      </c>
      <c r="K21" s="18"/>
      <c r="L21" s="47">
        <f t="shared" ca="1" si="1"/>
        <v>75510</v>
      </c>
      <c r="M21" s="66"/>
    </row>
    <row r="22" spans="1:31" ht="21.95" customHeight="1" x14ac:dyDescent="0.6">
      <c r="A22" s="1">
        <f t="shared" si="2"/>
        <v>5</v>
      </c>
      <c r="B22" s="64"/>
      <c r="C22" s="114" t="s">
        <v>224</v>
      </c>
      <c r="D22" s="114"/>
      <c r="E22" s="114"/>
      <c r="F22" s="114"/>
      <c r="G22" s="114"/>
      <c r="H22" s="114"/>
      <c r="I22" s="76"/>
      <c r="J22" s="47">
        <f t="shared" ca="1" si="0"/>
        <v>0</v>
      </c>
      <c r="K22" s="18"/>
      <c r="L22" s="47">
        <f t="shared" ca="1" si="1"/>
        <v>71206</v>
      </c>
      <c r="M22" s="66"/>
      <c r="O22" s="1"/>
      <c r="Q22" s="1"/>
      <c r="S22" s="1"/>
      <c r="U22" s="1"/>
      <c r="V22" s="1"/>
      <c r="X22" s="1"/>
    </row>
    <row r="23" spans="1:31" s="20" customFormat="1" ht="20.45" customHeight="1" x14ac:dyDescent="0.6">
      <c r="A23" s="1">
        <f t="shared" si="2"/>
        <v>6</v>
      </c>
      <c r="B23" s="33"/>
      <c r="C23" s="114" t="s">
        <v>225</v>
      </c>
      <c r="D23" s="114"/>
      <c r="E23" s="114"/>
      <c r="F23" s="114"/>
      <c r="G23" s="114"/>
      <c r="H23" s="114"/>
      <c r="I23" s="18"/>
      <c r="J23" s="47">
        <f t="shared" ca="1" si="0"/>
        <v>0</v>
      </c>
      <c r="K23" s="18"/>
      <c r="L23" s="47">
        <f t="shared" ca="1" si="1"/>
        <v>71206</v>
      </c>
      <c r="M23" s="8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31" ht="21.95" customHeight="1" x14ac:dyDescent="0.6">
      <c r="A24" s="1">
        <f t="shared" si="2"/>
        <v>7</v>
      </c>
      <c r="B24" s="64"/>
      <c r="C24" s="114" t="s">
        <v>226</v>
      </c>
      <c r="D24" s="114"/>
      <c r="E24" s="114"/>
      <c r="F24" s="114"/>
      <c r="G24" s="114"/>
      <c r="H24" s="114"/>
      <c r="I24" s="76"/>
      <c r="J24" s="47">
        <f t="shared" ca="1" si="0"/>
        <v>0</v>
      </c>
      <c r="K24" s="18"/>
      <c r="L24" s="47">
        <f t="shared" ca="1" si="1"/>
        <v>181956</v>
      </c>
      <c r="M24" s="66"/>
      <c r="O24" s="76"/>
      <c r="P24" s="76"/>
      <c r="Q24" s="76"/>
      <c r="R24" s="76"/>
      <c r="S24" s="76"/>
    </row>
    <row r="25" spans="1:31" ht="21.95" customHeight="1" x14ac:dyDescent="0.6">
      <c r="A25" s="1">
        <f t="shared" si="2"/>
        <v>8</v>
      </c>
      <c r="B25" s="64"/>
      <c r="C25" s="114" t="s">
        <v>228</v>
      </c>
      <c r="D25" s="114"/>
      <c r="E25" s="114"/>
      <c r="F25" s="114"/>
      <c r="G25" s="114"/>
      <c r="H25" s="114"/>
      <c r="I25" s="76"/>
      <c r="J25" s="47">
        <f t="shared" ca="1" si="0"/>
        <v>0</v>
      </c>
      <c r="K25" s="18"/>
      <c r="L25" s="47">
        <f t="shared" ca="1" si="1"/>
        <v>17660</v>
      </c>
      <c r="M25" s="66"/>
      <c r="O25" s="76"/>
      <c r="P25" s="76"/>
      <c r="Q25" s="76"/>
      <c r="R25" s="76"/>
      <c r="S25" s="76"/>
    </row>
    <row r="26" spans="1:31" ht="21.95" customHeight="1" x14ac:dyDescent="0.6">
      <c r="A26" s="1">
        <f t="shared" si="2"/>
        <v>9</v>
      </c>
      <c r="B26" s="64"/>
      <c r="C26" s="114" t="s">
        <v>227</v>
      </c>
      <c r="D26" s="114"/>
      <c r="E26" s="114"/>
      <c r="F26" s="114"/>
      <c r="G26" s="114"/>
      <c r="H26" s="114"/>
      <c r="I26" s="76"/>
      <c r="J26" s="47">
        <f t="shared" ca="1" si="0"/>
        <v>0</v>
      </c>
      <c r="K26" s="18"/>
      <c r="L26" s="47">
        <f t="shared" ca="1" si="1"/>
        <v>4848</v>
      </c>
      <c r="M26" s="82"/>
      <c r="N26" s="76"/>
      <c r="O26" s="76"/>
      <c r="P26" s="76"/>
      <c r="Q26" s="76"/>
      <c r="R26" s="76"/>
      <c r="S26" s="76"/>
    </row>
    <row r="27" spans="1:31" ht="21.95" customHeight="1" x14ac:dyDescent="0.6">
      <c r="A27" s="1">
        <f t="shared" si="2"/>
        <v>10</v>
      </c>
      <c r="B27" s="64"/>
      <c r="C27" s="114" t="s">
        <v>208</v>
      </c>
      <c r="D27" s="114"/>
      <c r="E27" s="114"/>
      <c r="F27" s="114"/>
      <c r="G27" s="114"/>
      <c r="H27" s="114"/>
      <c r="I27" s="76"/>
      <c r="J27" s="47">
        <f t="shared" ca="1" si="0"/>
        <v>0</v>
      </c>
      <c r="K27" s="18"/>
      <c r="L27" s="47">
        <f t="shared" ca="1" si="1"/>
        <v>0</v>
      </c>
      <c r="M27" s="66"/>
    </row>
    <row r="28" spans="1:31" ht="21.95" customHeight="1" x14ac:dyDescent="0.6">
      <c r="A28" s="1">
        <f t="shared" si="2"/>
        <v>11</v>
      </c>
      <c r="B28" s="64"/>
      <c r="C28" s="114" t="s">
        <v>209</v>
      </c>
      <c r="D28" s="114"/>
      <c r="E28" s="114"/>
      <c r="F28" s="114"/>
      <c r="G28" s="114"/>
      <c r="H28" s="114"/>
      <c r="I28" s="76"/>
      <c r="J28" s="47">
        <f t="shared" ca="1" si="0"/>
        <v>0</v>
      </c>
      <c r="K28" s="18"/>
      <c r="L28" s="47">
        <f t="shared" ca="1" si="1"/>
        <v>0</v>
      </c>
      <c r="M28" s="66"/>
      <c r="O28" s="1"/>
      <c r="Q28" s="1"/>
      <c r="S28" s="1"/>
      <c r="U28" s="1"/>
      <c r="V28" s="1"/>
      <c r="X28" s="1"/>
    </row>
    <row r="29" spans="1:31" s="20" customFormat="1" ht="20.45" customHeight="1" x14ac:dyDescent="0.6">
      <c r="A29" s="1">
        <f t="shared" si="2"/>
        <v>12</v>
      </c>
      <c r="B29" s="33"/>
      <c r="C29" s="114" t="s">
        <v>210</v>
      </c>
      <c r="D29" s="114"/>
      <c r="E29" s="114"/>
      <c r="F29" s="114"/>
      <c r="G29" s="114"/>
      <c r="H29" s="114"/>
      <c r="I29" s="18"/>
      <c r="J29" s="47">
        <f t="shared" ca="1" si="0"/>
        <v>0</v>
      </c>
      <c r="K29" s="18"/>
      <c r="L29" s="47">
        <f t="shared" ca="1" si="1"/>
        <v>0</v>
      </c>
      <c r="M29" s="8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31" ht="21.95" customHeight="1" x14ac:dyDescent="0.6">
      <c r="A30" s="1">
        <f t="shared" si="2"/>
        <v>13</v>
      </c>
      <c r="B30" s="64"/>
      <c r="C30" s="114" t="s">
        <v>211</v>
      </c>
      <c r="D30" s="114"/>
      <c r="E30" s="114"/>
      <c r="F30" s="114"/>
      <c r="G30" s="114"/>
      <c r="H30" s="114"/>
      <c r="I30" s="76"/>
      <c r="J30" s="47">
        <f t="shared" ca="1" si="0"/>
        <v>0</v>
      </c>
      <c r="K30" s="18"/>
      <c r="L30" s="47">
        <f t="shared" ca="1" si="1"/>
        <v>0</v>
      </c>
      <c r="M30" s="66"/>
      <c r="O30" s="1"/>
      <c r="Q30" s="1"/>
      <c r="S30" s="1"/>
      <c r="U30" s="1"/>
      <c r="V30" s="1"/>
      <c r="X30" s="1"/>
    </row>
    <row r="31" spans="1:31" s="20" customFormat="1" ht="20.45" customHeight="1" x14ac:dyDescent="0.6">
      <c r="A31" s="1">
        <f t="shared" si="2"/>
        <v>14</v>
      </c>
      <c r="B31" s="33"/>
      <c r="C31" s="114" t="s">
        <v>212</v>
      </c>
      <c r="D31" s="114"/>
      <c r="E31" s="114"/>
      <c r="F31" s="114"/>
      <c r="G31" s="114"/>
      <c r="H31" s="114"/>
      <c r="I31" s="18"/>
      <c r="J31" s="47">
        <f t="shared" ca="1" si="0"/>
        <v>0</v>
      </c>
      <c r="K31" s="18"/>
      <c r="L31" s="47">
        <f t="shared" ca="1" si="1"/>
        <v>0</v>
      </c>
      <c r="M31" s="8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31" ht="21.95" customHeight="1" x14ac:dyDescent="0.6">
      <c r="A32" s="1">
        <f t="shared" si="2"/>
        <v>15</v>
      </c>
      <c r="B32" s="64"/>
      <c r="C32" s="114" t="s">
        <v>213</v>
      </c>
      <c r="D32" s="114"/>
      <c r="E32" s="114"/>
      <c r="F32" s="114"/>
      <c r="G32" s="114"/>
      <c r="H32" s="114"/>
      <c r="I32" s="76"/>
      <c r="J32" s="47">
        <f t="shared" ca="1" si="0"/>
        <v>0</v>
      </c>
      <c r="K32" s="18"/>
      <c r="L32" s="47">
        <f t="shared" ca="1" si="1"/>
        <v>0</v>
      </c>
      <c r="M32" s="66"/>
      <c r="O32" s="76"/>
      <c r="P32" s="76"/>
      <c r="Q32" s="76"/>
      <c r="R32" s="76"/>
      <c r="S32" s="76"/>
    </row>
    <row r="33" spans="1:24" ht="21.95" customHeight="1" x14ac:dyDescent="0.6">
      <c r="A33" s="1">
        <f t="shared" si="2"/>
        <v>16</v>
      </c>
      <c r="B33" s="64"/>
      <c r="C33" s="114" t="s">
        <v>214</v>
      </c>
      <c r="D33" s="114"/>
      <c r="E33" s="114"/>
      <c r="F33" s="114"/>
      <c r="G33" s="114"/>
      <c r="H33" s="114"/>
      <c r="I33" s="76"/>
      <c r="J33" s="47">
        <f t="shared" ca="1" si="0"/>
        <v>0</v>
      </c>
      <c r="K33" s="18"/>
      <c r="L33" s="47">
        <f t="shared" ca="1" si="1"/>
        <v>0</v>
      </c>
      <c r="M33" s="66"/>
      <c r="O33" s="76"/>
      <c r="P33" s="76"/>
      <c r="Q33" s="76"/>
      <c r="R33" s="76"/>
      <c r="S33" s="76"/>
    </row>
    <row r="34" spans="1:24" ht="21.95" customHeight="1" x14ac:dyDescent="0.6">
      <c r="A34" s="1">
        <f t="shared" si="2"/>
        <v>17</v>
      </c>
      <c r="B34" s="64"/>
      <c r="C34" s="114" t="s">
        <v>215</v>
      </c>
      <c r="D34" s="114"/>
      <c r="E34" s="114"/>
      <c r="F34" s="114"/>
      <c r="G34" s="114"/>
      <c r="H34" s="114"/>
      <c r="I34" s="76"/>
      <c r="J34" s="47">
        <f t="shared" ca="1" si="0"/>
        <v>0</v>
      </c>
      <c r="K34" s="18"/>
      <c r="L34" s="47">
        <f t="shared" ca="1" si="1"/>
        <v>0</v>
      </c>
      <c r="M34" s="82"/>
      <c r="N34" s="76"/>
      <c r="O34" s="76"/>
      <c r="P34" s="76"/>
      <c r="Q34" s="76"/>
      <c r="R34" s="76"/>
      <c r="S34" s="76"/>
    </row>
    <row r="35" spans="1:24" ht="21.95" customHeight="1" x14ac:dyDescent="0.6">
      <c r="A35" s="1">
        <f t="shared" si="2"/>
        <v>18</v>
      </c>
      <c r="B35" s="64"/>
      <c r="C35" s="114" t="s">
        <v>216</v>
      </c>
      <c r="D35" s="114"/>
      <c r="E35" s="114"/>
      <c r="F35" s="114"/>
      <c r="G35" s="114"/>
      <c r="H35" s="114"/>
      <c r="I35" s="76"/>
      <c r="J35" s="47">
        <f t="shared" ca="1" si="0"/>
        <v>0</v>
      </c>
      <c r="K35" s="18"/>
      <c r="L35" s="47">
        <f t="shared" ca="1" si="1"/>
        <v>0</v>
      </c>
      <c r="M35" s="66"/>
    </row>
    <row r="36" spans="1:24" ht="21.95" customHeight="1" x14ac:dyDescent="0.6">
      <c r="A36" s="1">
        <f t="shared" si="2"/>
        <v>19</v>
      </c>
      <c r="B36" s="64"/>
      <c r="C36" s="114" t="s">
        <v>217</v>
      </c>
      <c r="D36" s="114"/>
      <c r="E36" s="114"/>
      <c r="F36" s="114"/>
      <c r="G36" s="114"/>
      <c r="H36" s="114"/>
      <c r="I36" s="76"/>
      <c r="J36" s="47">
        <f t="shared" ca="1" si="0"/>
        <v>0</v>
      </c>
      <c r="K36" s="18"/>
      <c r="L36" s="47">
        <f t="shared" ca="1" si="1"/>
        <v>0</v>
      </c>
      <c r="M36" s="66"/>
      <c r="O36" s="1"/>
      <c r="Q36" s="1"/>
      <c r="S36" s="1"/>
      <c r="U36" s="1"/>
      <c r="V36" s="1"/>
      <c r="X36" s="1"/>
    </row>
    <row r="37" spans="1:24" s="20" customFormat="1" ht="20.45" customHeight="1" x14ac:dyDescent="0.6">
      <c r="A37" s="1">
        <f t="shared" si="2"/>
        <v>20</v>
      </c>
      <c r="B37" s="33"/>
      <c r="C37" s="114" t="s">
        <v>218</v>
      </c>
      <c r="D37" s="114"/>
      <c r="E37" s="114"/>
      <c r="F37" s="114"/>
      <c r="G37" s="114"/>
      <c r="H37" s="114"/>
      <c r="I37" s="18"/>
      <c r="J37" s="47">
        <f ca="1">INDIRECT("Sheet"&amp;ROW(A20)&amp;"!J20")</f>
        <v>0</v>
      </c>
      <c r="K37" s="18"/>
      <c r="L37" s="47">
        <f t="shared" ca="1" si="1"/>
        <v>0</v>
      </c>
      <c r="M37" s="8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20" customFormat="1" ht="3.65" customHeight="1" x14ac:dyDescent="0.6">
      <c r="A38" s="1">
        <f t="shared" si="2"/>
        <v>21</v>
      </c>
      <c r="B38" s="33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3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20" customFormat="1" ht="19.5" customHeight="1" x14ac:dyDescent="0.6">
      <c r="B39" s="84"/>
      <c r="C39" s="115" t="s">
        <v>0</v>
      </c>
      <c r="D39" s="115"/>
      <c r="E39" s="115"/>
      <c r="F39" s="115"/>
      <c r="G39" s="115"/>
      <c r="H39" s="116"/>
      <c r="I39" s="18"/>
      <c r="J39" s="86">
        <f ca="1">SUM(J18:J37)</f>
        <v>50599</v>
      </c>
      <c r="K39" s="85"/>
      <c r="L39" s="86">
        <f ca="1">SUM(L18:L37)</f>
        <v>814555</v>
      </c>
      <c r="M39" s="8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" customHeight="1" x14ac:dyDescent="0.6">
      <c r="B40" s="36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O40" s="1"/>
      <c r="Q40" s="1"/>
      <c r="S40" s="1"/>
      <c r="U40" s="1"/>
      <c r="V40" s="1"/>
      <c r="X40" s="1"/>
    </row>
    <row r="41" spans="1:24" ht="3" customHeight="1" x14ac:dyDescent="0.6">
      <c r="O41" s="1"/>
      <c r="Q41" s="1"/>
      <c r="S41" s="1"/>
      <c r="U41" s="1"/>
      <c r="V41" s="1"/>
      <c r="X41" s="1"/>
    </row>
    <row r="42" spans="1:24" x14ac:dyDescent="0.6">
      <c r="E42" s="1"/>
      <c r="G42" s="1"/>
      <c r="I42" s="1"/>
      <c r="J42" s="2"/>
      <c r="K42" s="1"/>
      <c r="O42" s="1"/>
      <c r="Q42" s="1"/>
      <c r="S42" s="1"/>
      <c r="U42" s="1"/>
      <c r="V42" s="1"/>
      <c r="X42" s="1"/>
    </row>
    <row r="43" spans="1:24" s="2" customFormat="1" ht="18.649999999999999" customHeight="1" x14ac:dyDescent="0.6">
      <c r="B43" s="39" t="s">
        <v>203</v>
      </c>
      <c r="C43" s="11"/>
      <c r="D43" s="11"/>
      <c r="E43" s="3"/>
      <c r="F43" s="96"/>
      <c r="G43" s="3"/>
      <c r="H43" s="96"/>
      <c r="I43" s="3"/>
      <c r="J43" s="96"/>
      <c r="K43" s="3"/>
      <c r="L43" s="96"/>
      <c r="M43" s="3"/>
      <c r="N43" s="96"/>
      <c r="O43" s="3"/>
      <c r="P43" s="96"/>
      <c r="Q43" s="3"/>
      <c r="R43" s="96"/>
      <c r="S43" s="3"/>
      <c r="T43" s="97"/>
      <c r="U43" s="3"/>
      <c r="V43" s="24"/>
      <c r="W43" s="3"/>
      <c r="X43" s="3"/>
    </row>
    <row r="44" spans="1:24" ht="3.95" customHeight="1" x14ac:dyDescent="0.6">
      <c r="B44" s="6"/>
      <c r="C44" s="7"/>
      <c r="D44" s="7"/>
      <c r="E44" s="7"/>
      <c r="F44" s="65"/>
      <c r="G44" s="7"/>
      <c r="H44" s="65"/>
      <c r="I44" s="7"/>
      <c r="J44" s="8"/>
      <c r="K44" s="7"/>
      <c r="L44" s="8"/>
      <c r="M44" s="7"/>
      <c r="N44" s="8"/>
      <c r="O44" s="7"/>
      <c r="P44" s="8"/>
      <c r="Q44" s="7"/>
      <c r="R44" s="8"/>
      <c r="S44" s="7"/>
      <c r="T44" s="8"/>
      <c r="U44" s="7"/>
      <c r="V44" s="27"/>
      <c r="W44" s="28"/>
    </row>
    <row r="45" spans="1:24" ht="30.65" customHeight="1" x14ac:dyDescent="0.6">
      <c r="B45" s="64"/>
      <c r="C45" s="120"/>
      <c r="D45" s="120"/>
      <c r="F45" s="107" t="s">
        <v>94</v>
      </c>
      <c r="G45" s="108"/>
      <c r="H45" s="109"/>
      <c r="J45" s="122" t="s">
        <v>95</v>
      </c>
      <c r="K45" s="10"/>
      <c r="L45" s="122" t="s">
        <v>2</v>
      </c>
      <c r="M45" s="10"/>
      <c r="N45" s="122" t="s">
        <v>3</v>
      </c>
      <c r="O45" s="10"/>
      <c r="P45" s="122" t="s">
        <v>9</v>
      </c>
      <c r="Q45" s="10"/>
      <c r="R45" s="122" t="s">
        <v>4</v>
      </c>
      <c r="S45" s="10"/>
      <c r="T45" s="122" t="s">
        <v>10</v>
      </c>
      <c r="U45" s="10"/>
      <c r="V45" s="117" t="s">
        <v>0</v>
      </c>
      <c r="W45" s="66"/>
    </row>
    <row r="46" spans="1:24" ht="2.4500000000000002" customHeight="1" x14ac:dyDescent="0.6">
      <c r="B46" s="64"/>
      <c r="C46" s="120"/>
      <c r="D46" s="120"/>
      <c r="F46" s="68"/>
      <c r="H46" s="68"/>
      <c r="J46" s="123"/>
      <c r="L46" s="123"/>
      <c r="N46" s="123"/>
      <c r="P46" s="123"/>
      <c r="R46" s="123"/>
      <c r="T46" s="123"/>
      <c r="V46" s="118"/>
      <c r="W46" s="66"/>
    </row>
    <row r="47" spans="1:24" s="13" customFormat="1" ht="31.5" x14ac:dyDescent="0.65">
      <c r="B47" s="29"/>
      <c r="C47" s="121"/>
      <c r="D47" s="121"/>
      <c r="E47" s="12"/>
      <c r="F47" s="69" t="s">
        <v>1</v>
      </c>
      <c r="G47" s="67"/>
      <c r="H47" s="69" t="s">
        <v>195</v>
      </c>
      <c r="I47" s="10"/>
      <c r="J47" s="124"/>
      <c r="L47" s="124"/>
      <c r="N47" s="124"/>
      <c r="P47" s="124"/>
      <c r="R47" s="124"/>
      <c r="T47" s="124"/>
      <c r="V47" s="119"/>
      <c r="W47" s="30"/>
      <c r="X47" s="12"/>
    </row>
    <row r="48" spans="1:24" s="16" customFormat="1" ht="2.4500000000000002" customHeight="1" x14ac:dyDescent="0.65">
      <c r="B48" s="31"/>
      <c r="C48" s="14"/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5"/>
      <c r="W48" s="32"/>
      <c r="X48" s="15"/>
    </row>
    <row r="49" spans="2:24" s="20" customFormat="1" ht="24" customHeight="1" x14ac:dyDescent="0.6">
      <c r="B49" s="33"/>
      <c r="C49" s="113" t="s">
        <v>96</v>
      </c>
      <c r="D49" s="113" t="s">
        <v>96</v>
      </c>
      <c r="E49" s="18"/>
      <c r="F49" s="45">
        <f>SUM(Sheet1!F29,Sheet2!F29,Sheet3!F29,Sheet4!F29,Sheet5!F29,Sheet6!F29,Sheet7!F29,Sheet8!F29,Sheet9!F29,Sheet10!F29,Sheet11!F29,Sheet12!F29,Sheet13!F29,Sheet14!F29,Sheet15!F29,Sheet16!F29,Sheet17!F29,Sheet18!F29,Sheet19!F29,Sheet20!F29)</f>
        <v>20240</v>
      </c>
      <c r="G49" s="18"/>
      <c r="H49" s="45">
        <f>SUM(Sheet1!H29,Sheet2!H29,Sheet3!H29,Sheet4!H29,Sheet5!H29,Sheet6!H29,Sheet7!H29,Sheet8!H29,Sheet9!H29,Sheet10!H29,Sheet11!H29,Sheet12!H29,Sheet13!H29,Sheet14!H29,Sheet15!H29,Sheet16!H29,Sheet17!H29,Sheet18!H29,Sheet19!H29,Sheet20!H29)</f>
        <v>245656</v>
      </c>
      <c r="I49" s="18"/>
      <c r="J49" s="45">
        <f>SUM(Sheet1!J29,Sheet2!J29,Sheet3!J29,Sheet4!J29,Sheet5!J29,Sheet6!J29,Sheet7!J29,Sheet8!J29,Sheet9!J29,Sheet10!J29,Sheet11!J29,Sheet12!J29,Sheet13!J29,Sheet14!J29,Sheet15!J29,Sheet16!J29,Sheet17!J29,Sheet18!J29,Sheet19!J29,Sheet20!J29)</f>
        <v>2000</v>
      </c>
      <c r="K49" s="18"/>
      <c r="L49" s="45">
        <f>SUM(Sheet1!L29,Sheet2!L29,Sheet3!L29,Sheet4!L29,Sheet5!L29,Sheet6!L29,Sheet7!L29,Sheet8!L29,Sheet9!L29,Sheet10!L29,Sheet11!L29,Sheet12!L29,Sheet13!L29,Sheet14!L29,Sheet15!L29,Sheet16!L29,Sheet17!L29,Sheet18!L29,Sheet19!L29,Sheet20!L29)</f>
        <v>0</v>
      </c>
      <c r="M49" s="18"/>
      <c r="N49" s="45">
        <f>SUM(Sheet1!N29,Sheet2!N29,Sheet3!N29,Sheet4!N29,Sheet5!N29,Sheet6!N29,Sheet7!N29,Sheet8!N29,Sheet9!N29,Sheet10!N29,Sheet11!N29,Sheet12!N29,Sheet13!N29,Sheet14!N29,Sheet15!N29,Sheet16!N29,Sheet17!N29,Sheet18!N29,Sheet19!N29,Sheet20!N29)</f>
        <v>4106</v>
      </c>
      <c r="O49" s="18"/>
      <c r="P49" s="45">
        <f>SUM(Sheet1!P29,Sheet2!P29,Sheet3!P29,Sheet4!P29,Sheet5!P29,Sheet6!P29,Sheet7!P29,Sheet8!P29,Sheet9!P29,Sheet10!P29,Sheet11!P29,Sheet12!P29,Sheet13!P29,Sheet14!P29,Sheet15!P29,Sheet16!P29,Sheet17!P29,Sheet18!P29,Sheet19!P29,Sheet20!P29)</f>
        <v>0</v>
      </c>
      <c r="Q49" s="18"/>
      <c r="R49" s="45">
        <f>SUM(Sheet1!R29,Sheet2!R29,Sheet3!R29,Sheet4!R29,Sheet5!R29,Sheet6!R29,Sheet7!R29,Sheet8!R29,Sheet9!R29,Sheet10!R29,Sheet11!R29,Sheet12!R29,Sheet13!R29,Sheet14!R29,Sheet15!R29,Sheet16!R29,Sheet17!R29,Sheet18!R29,Sheet19!R29,Sheet20!R29)</f>
        <v>0</v>
      </c>
      <c r="S49" s="18"/>
      <c r="T49" s="45">
        <f>SUM(Sheet1!T29,Sheet2!T29,Sheet3!T29,Sheet4!T29,Sheet5!T29,Sheet6!T29,Sheet7!T29,Sheet8!T29,Sheet9!T29,Sheet10!T29,Sheet11!T29,Sheet12!T29,Sheet13!T29,Sheet14!T29,Sheet15!T29,Sheet16!T29,Sheet17!T29,Sheet18!T29,Sheet19!T29,Sheet20!T29)</f>
        <v>0</v>
      </c>
      <c r="U49" s="18"/>
      <c r="V49" s="47">
        <f>SUM(F49:T49)</f>
        <v>272002</v>
      </c>
      <c r="W49" s="34"/>
      <c r="X49" s="17"/>
    </row>
    <row r="50" spans="2:24" s="20" customFormat="1" ht="24" customHeight="1" x14ac:dyDescent="0.6">
      <c r="B50" s="33"/>
      <c r="C50" s="113" t="s">
        <v>97</v>
      </c>
      <c r="D50" s="113" t="s">
        <v>97</v>
      </c>
      <c r="E50" s="18"/>
      <c r="F50" s="45">
        <f>SUM(Sheet1!F30,Sheet2!F30,Sheet3!F30,Sheet4!F30,Sheet5!F30,Sheet6!F30,Sheet7!F30,Sheet8!F30,Sheet9!F30,Sheet10!F30,Sheet11!F30,Sheet12!F30,Sheet13!F30,Sheet14!F30,Sheet15!F30,Sheet16!F30,Sheet17!F30,Sheet18!F30,Sheet19!F30,Sheet20!F30)</f>
        <v>5060</v>
      </c>
      <c r="G50" s="18"/>
      <c r="H50" s="45">
        <f>SUM(Sheet1!H30,Sheet2!H30,Sheet3!H30,Sheet4!H30,Sheet5!H30,Sheet6!H30,Sheet7!H30,Sheet8!H30,Sheet9!H30,Sheet10!H30,Sheet11!H30,Sheet12!H30,Sheet13!H30,Sheet14!H30,Sheet15!H30,Sheet16!H30,Sheet17!H30,Sheet18!H30,Sheet19!H30,Sheet20!H30)</f>
        <v>65164</v>
      </c>
      <c r="I50" s="18"/>
      <c r="J50" s="45">
        <f>SUM(Sheet1!J30,Sheet2!J30,Sheet3!J30,Sheet4!J30,Sheet5!J30,Sheet6!J30,Sheet7!J30,Sheet8!J30,Sheet9!J30,Sheet10!J30,Sheet11!J30,Sheet12!J30,Sheet13!J30,Sheet14!J30,Sheet15!J30,Sheet16!J30,Sheet17!J30,Sheet18!J30,Sheet19!J30,Sheet20!J30)</f>
        <v>800</v>
      </c>
      <c r="K50" s="18"/>
      <c r="L50" s="45">
        <f>SUM(Sheet1!L30,Sheet2!L30,Sheet3!L30,Sheet4!L30,Sheet5!L30,Sheet6!L30,Sheet7!L30,Sheet8!L30,Sheet9!L30,Sheet10!L30,Sheet11!L30,Sheet12!L30,Sheet13!L30,Sheet14!L30,Sheet15!L30,Sheet16!L30,Sheet17!L30,Sheet18!L30,Sheet19!L30,Sheet20!L30)</f>
        <v>0</v>
      </c>
      <c r="M50" s="18"/>
      <c r="N50" s="45">
        <f>SUM(Sheet1!N30,Sheet2!N30,Sheet3!N30,Sheet4!N30,Sheet5!N30,Sheet6!N30,Sheet7!N30,Sheet8!N30,Sheet9!N30,Sheet10!N30,Sheet11!N30,Sheet12!N30,Sheet13!N30,Sheet14!N30,Sheet15!N30,Sheet16!N30,Sheet17!N30,Sheet18!N30,Sheet19!N30,Sheet20!N30)</f>
        <v>1110</v>
      </c>
      <c r="O50" s="18"/>
      <c r="P50" s="45">
        <f>SUM(Sheet1!P30,Sheet2!P30,Sheet3!P30,Sheet4!P30,Sheet5!P30,Sheet6!P30,Sheet7!P30,Sheet8!P30,Sheet9!P30,Sheet10!P30,Sheet11!P30,Sheet12!P30,Sheet13!P30,Sheet14!P30,Sheet15!P30,Sheet16!P30,Sheet17!P30,Sheet18!P30,Sheet19!P30,Sheet20!P30)</f>
        <v>0</v>
      </c>
      <c r="Q50" s="18"/>
      <c r="R50" s="45">
        <f>SUM(Sheet1!R30,Sheet2!R30,Sheet3!R30,Sheet4!R30,Sheet5!R30,Sheet6!R30,Sheet7!R30,Sheet8!R30,Sheet9!R30,Sheet10!R30,Sheet11!R30,Sheet12!R30,Sheet13!R30,Sheet14!R30,Sheet15!R30,Sheet16!R30,Sheet17!R30,Sheet18!R30,Sheet19!R30,Sheet20!R30)</f>
        <v>0</v>
      </c>
      <c r="S50" s="18"/>
      <c r="T50" s="45">
        <f>SUM(Sheet1!T30,Sheet2!T30,Sheet3!T30,Sheet4!T30,Sheet5!T30,Sheet6!T30,Sheet7!T30,Sheet8!T30,Sheet9!T30,Sheet10!T30,Sheet11!T30,Sheet12!T30,Sheet13!T30,Sheet14!T30,Sheet15!T30,Sheet16!T30,Sheet17!T30,Sheet18!T30,Sheet19!T30,Sheet20!T30)</f>
        <v>0</v>
      </c>
      <c r="U50" s="18"/>
      <c r="V50" s="47">
        <f t="shared" ref="V50:V55" si="3">SUM(F50:T50)</f>
        <v>72134</v>
      </c>
      <c r="W50" s="34"/>
      <c r="X50" s="17"/>
    </row>
    <row r="51" spans="2:24" s="20" customFormat="1" ht="24" customHeight="1" x14ac:dyDescent="0.6">
      <c r="B51" s="33"/>
      <c r="C51" s="113" t="s">
        <v>6</v>
      </c>
      <c r="D51" s="113" t="s">
        <v>194</v>
      </c>
      <c r="E51" s="18"/>
      <c r="F51" s="45">
        <f>SUM(Sheet1!F31,Sheet2!F31,Sheet3!F31,Sheet4!F31,Sheet5!F31,Sheet6!F31,Sheet7!F31,Sheet8!F31,Sheet9!F31,Sheet10!F31,Sheet11!F31,Sheet12!F31,Sheet13!F31,Sheet14!F31,Sheet15!F31,Sheet16!F31,Sheet17!F31,Sheet18!F31,Sheet19!F31,Sheet20!F31)</f>
        <v>7589</v>
      </c>
      <c r="G51" s="18"/>
      <c r="H51" s="45">
        <f>SUM(Sheet1!H31,Sheet2!H31,Sheet3!H31,Sheet4!H31,Sheet5!H31,Sheet6!H31,Sheet7!H31,Sheet8!H31,Sheet9!H31,Sheet10!H31,Sheet11!H31,Sheet12!H31,Sheet13!H31,Sheet14!H31,Sheet15!H31,Sheet16!H31,Sheet17!H31,Sheet18!H31,Sheet19!H31,Sheet20!H31)</f>
        <v>89602</v>
      </c>
      <c r="I51" s="18"/>
      <c r="J51" s="45">
        <f>SUM(Sheet1!J31,Sheet2!J31,Sheet3!J31,Sheet4!J31,Sheet5!J31,Sheet6!J31,Sheet7!J31,Sheet8!J31,Sheet9!J31,Sheet10!J31,Sheet11!J31,Sheet12!J31,Sheet13!J31,Sheet14!J31,Sheet15!J31,Sheet16!J31,Sheet17!J31,Sheet18!J31,Sheet19!J31,Sheet20!J31)</f>
        <v>4000</v>
      </c>
      <c r="K51" s="18"/>
      <c r="L51" s="45">
        <f>SUM(Sheet1!L31,Sheet2!L31,Sheet3!L31,Sheet4!L31,Sheet5!L31,Sheet6!L31,Sheet7!L31,Sheet8!L31,Sheet9!L31,Sheet10!L31,Sheet11!L31,Sheet12!L31,Sheet13!L31,Sheet14!L31,Sheet15!L31,Sheet16!L31,Sheet17!L31,Sheet18!L31,Sheet19!L31,Sheet20!L31)</f>
        <v>0</v>
      </c>
      <c r="M51" s="18"/>
      <c r="N51" s="45">
        <f>SUM(Sheet1!N31,Sheet2!N31,Sheet3!N31,Sheet4!N31,Sheet5!N31,Sheet6!N31,Sheet7!N31,Sheet8!N31,Sheet9!N31,Sheet10!N31,Sheet11!N31,Sheet12!N31,Sheet13!N31,Sheet14!N31,Sheet15!N31,Sheet16!N31,Sheet17!N31,Sheet18!N31,Sheet19!N31,Sheet20!N31)</f>
        <v>1515</v>
      </c>
      <c r="O51" s="18"/>
      <c r="P51" s="45">
        <f>SUM(Sheet1!P31,Sheet2!P31,Sheet3!P31,Sheet4!P31,Sheet5!P31,Sheet6!P31,Sheet7!P31,Sheet8!P31,Sheet9!P31,Sheet10!P31,Sheet11!P31,Sheet12!P31,Sheet13!P31,Sheet14!P31,Sheet15!P31,Sheet16!P31,Sheet17!P31,Sheet18!P31,Sheet19!P31,Sheet20!P31)</f>
        <v>0</v>
      </c>
      <c r="Q51" s="18"/>
      <c r="R51" s="45">
        <f>SUM(Sheet1!R31,Sheet2!R31,Sheet3!R31,Sheet4!R31,Sheet5!R31,Sheet6!R31,Sheet7!R31,Sheet8!R31,Sheet9!R31,Sheet10!R31,Sheet11!R31,Sheet12!R31,Sheet13!R31,Sheet14!R31,Sheet15!R31,Sheet16!R31,Sheet17!R31,Sheet18!R31,Sheet19!R31,Sheet20!R31)</f>
        <v>0</v>
      </c>
      <c r="S51" s="18"/>
      <c r="T51" s="45">
        <f>SUM(Sheet1!T31,Sheet2!T31,Sheet3!T31,Sheet4!T31,Sheet5!T31,Sheet6!T31,Sheet7!T31,Sheet8!T31,Sheet9!T31,Sheet10!T31,Sheet11!T31,Sheet12!T31,Sheet13!T31,Sheet14!T31,Sheet15!T31,Sheet16!T31,Sheet17!T31,Sheet18!T31,Sheet19!T31,Sheet20!T31)</f>
        <v>0</v>
      </c>
      <c r="U51" s="18"/>
      <c r="V51" s="47">
        <f t="shared" si="3"/>
        <v>102706</v>
      </c>
      <c r="W51" s="34"/>
      <c r="X51" s="17"/>
    </row>
    <row r="52" spans="2:24" s="20" customFormat="1" ht="24" customHeight="1" x14ac:dyDescent="0.6">
      <c r="B52" s="33"/>
      <c r="C52" s="113" t="s">
        <v>98</v>
      </c>
      <c r="D52" s="113" t="s">
        <v>98</v>
      </c>
      <c r="E52" s="18"/>
      <c r="F52" s="45">
        <f>SUM(Sheet1!F32,Sheet2!F32,Sheet3!F32,Sheet4!F32,Sheet5!F32,Sheet6!F32,Sheet7!F32,Sheet8!F32,Sheet9!F32,Sheet10!F32,Sheet11!F32,Sheet12!F32,Sheet13!F32,Sheet14!F32,Sheet15!F32,Sheet16!F32,Sheet17!F32,Sheet18!F32,Sheet19!F32,Sheet20!F32)</f>
        <v>10120</v>
      </c>
      <c r="G52" s="18"/>
      <c r="H52" s="45">
        <f>SUM(Sheet1!H32,Sheet2!H32,Sheet3!H32,Sheet4!H32,Sheet5!H32,Sheet6!H32,Sheet7!H32,Sheet8!H32,Sheet9!H32,Sheet10!H32,Sheet11!H32,Sheet12!H32,Sheet13!H32,Sheet14!H32,Sheet15!H32,Sheet16!H32,Sheet17!H32,Sheet18!H32,Sheet19!H32,Sheet20!H32)</f>
        <v>138473</v>
      </c>
      <c r="I52" s="18"/>
      <c r="J52" s="45">
        <f>SUM(Sheet1!J32,Sheet2!J32,Sheet3!J32,Sheet4!J32,Sheet5!J32,Sheet6!J32,Sheet7!J32,Sheet8!J32,Sheet9!J32,Sheet10!J32,Sheet11!J32,Sheet12!J32,Sheet13!J32,Sheet14!J32,Sheet15!J32,Sheet16!J32,Sheet17!J32,Sheet18!J32,Sheet19!J32,Sheet20!J32)</f>
        <v>8710</v>
      </c>
      <c r="K52" s="18"/>
      <c r="L52" s="45">
        <f>SUM(Sheet1!L32,Sheet2!L32,Sheet3!L32,Sheet4!L32,Sheet5!L32,Sheet6!L32,Sheet7!L32,Sheet8!L32,Sheet9!L32,Sheet10!L32,Sheet11!L32,Sheet12!L32,Sheet13!L32,Sheet14!L32,Sheet15!L32,Sheet16!L32,Sheet17!L32,Sheet18!L32,Sheet19!L32,Sheet20!L32)</f>
        <v>0</v>
      </c>
      <c r="M52" s="18"/>
      <c r="N52" s="45">
        <f>SUM(Sheet1!N32,Sheet2!N32,Sheet3!N32,Sheet4!N32,Sheet5!N32,Sheet6!N32,Sheet7!N32,Sheet8!N32,Sheet9!N32,Sheet10!N32,Sheet11!N32,Sheet12!N32,Sheet13!N32,Sheet14!N32,Sheet15!N32,Sheet16!N32,Sheet17!N32,Sheet18!N32,Sheet19!N32,Sheet20!N32)</f>
        <v>2203</v>
      </c>
      <c r="O52" s="18"/>
      <c r="P52" s="45">
        <f>SUM(Sheet1!P32,Sheet2!P32,Sheet3!P32,Sheet4!P32,Sheet5!P32,Sheet6!P32,Sheet7!P32,Sheet8!P32,Sheet9!P32,Sheet10!P32,Sheet11!P32,Sheet12!P32,Sheet13!P32,Sheet14!P32,Sheet15!P32,Sheet16!P32,Sheet17!P32,Sheet18!P32,Sheet19!P32,Sheet20!P32)</f>
        <v>0</v>
      </c>
      <c r="Q52" s="18"/>
      <c r="R52" s="45">
        <f>SUM(Sheet1!R32,Sheet2!R32,Sheet3!R32,Sheet4!R32,Sheet5!R32,Sheet6!R32,Sheet7!R32,Sheet8!R32,Sheet9!R32,Sheet10!R32,Sheet11!R32,Sheet12!R32,Sheet13!R32,Sheet14!R32,Sheet15!R32,Sheet16!R32,Sheet17!R32,Sheet18!R32,Sheet19!R32,Sheet20!R32)</f>
        <v>0</v>
      </c>
      <c r="S52" s="18"/>
      <c r="T52" s="45">
        <f>SUM(Sheet1!T32,Sheet2!T32,Sheet3!T32,Sheet4!T32,Sheet5!T32,Sheet6!T32,Sheet7!T32,Sheet8!T32,Sheet9!T32,Sheet10!T32,Sheet11!T32,Sheet12!T32,Sheet13!T32,Sheet14!T32,Sheet15!T32,Sheet16!T32,Sheet17!T32,Sheet18!T32,Sheet19!T32,Sheet20!T32)</f>
        <v>0</v>
      </c>
      <c r="U52" s="18"/>
      <c r="V52" s="47">
        <f t="shared" si="3"/>
        <v>159506</v>
      </c>
      <c r="W52" s="34"/>
      <c r="X52" s="17"/>
    </row>
    <row r="53" spans="2:24" s="20" customFormat="1" ht="24" customHeight="1" x14ac:dyDescent="0.6">
      <c r="B53" s="33"/>
      <c r="C53" s="125" t="s">
        <v>99</v>
      </c>
      <c r="D53" s="125" t="s">
        <v>99</v>
      </c>
      <c r="E53" s="18"/>
      <c r="F53" s="45">
        <f>SUM(Sheet1!F33,Sheet2!F33,Sheet3!F33,Sheet4!F33,Sheet5!F33,Sheet6!F33,Sheet7!F33,Sheet8!F33,Sheet9!F33,Sheet10!F33,Sheet11!F33,Sheet12!F33,Sheet13!F33,Sheet14!F33,Sheet15!F33,Sheet16!F33,Sheet17!F33,Sheet18!F33,Sheet19!F33,Sheet20!F33)</f>
        <v>1518</v>
      </c>
      <c r="G53" s="18"/>
      <c r="H53" s="45">
        <f>SUM(Sheet1!H33,Sheet2!H33,Sheet3!H33,Sheet4!H33,Sheet5!H33,Sheet6!H33,Sheet7!H33,Sheet8!H33,Sheet9!H33,Sheet10!H33,Sheet11!H33,Sheet12!H33,Sheet13!H33,Sheet14!H33,Sheet15!H33,Sheet16!H33,Sheet17!H33,Sheet18!H33,Sheet19!H33,Sheet20!H33)</f>
        <v>24437</v>
      </c>
      <c r="I53" s="18"/>
      <c r="J53" s="45">
        <f>SUM(Sheet1!J33,Sheet2!J33,Sheet3!J33,Sheet4!J33,Sheet5!J33,Sheet6!J33,Sheet7!J33,Sheet8!J33,Sheet9!J33,Sheet10!J33,Sheet11!J33,Sheet12!J33,Sheet13!J33,Sheet14!J33,Sheet15!J33,Sheet16!J33,Sheet17!J33,Sheet18!J33,Sheet19!J33,Sheet20!J33)</f>
        <v>0</v>
      </c>
      <c r="K53" s="18"/>
      <c r="L53" s="45">
        <f>SUM(Sheet1!L33,Sheet2!L33,Sheet3!L33,Sheet4!L33,Sheet5!L33,Sheet6!L33,Sheet7!L33,Sheet8!L33,Sheet9!L33,Sheet10!L33,Sheet11!L33,Sheet12!L33,Sheet13!L33,Sheet14!L33,Sheet15!L33,Sheet16!L33,Sheet17!L33,Sheet18!L33,Sheet19!L33,Sheet20!L33)</f>
        <v>0</v>
      </c>
      <c r="M53" s="18"/>
      <c r="N53" s="45">
        <f>SUM(Sheet1!N33,Sheet2!N33,Sheet3!N33,Sheet4!N33,Sheet5!N33,Sheet6!N33,Sheet7!N33,Sheet8!N33,Sheet9!N33,Sheet10!N33,Sheet11!N33,Sheet12!N33,Sheet13!N33,Sheet14!N33,Sheet15!N33,Sheet16!N33,Sheet17!N33,Sheet18!N33,Sheet19!N33,Sheet20!N33)</f>
        <v>0</v>
      </c>
      <c r="O53" s="18"/>
      <c r="P53" s="45">
        <f>SUM(Sheet1!P33,Sheet2!P33,Sheet3!P33,Sheet4!P33,Sheet5!P33,Sheet6!P33,Sheet7!P33,Sheet8!P33,Sheet9!P33,Sheet10!P33,Sheet11!P33,Sheet12!P33,Sheet13!P33,Sheet14!P33,Sheet15!P33,Sheet16!P33,Sheet17!P33,Sheet18!P33,Sheet19!P33,Sheet20!P33)</f>
        <v>0</v>
      </c>
      <c r="Q53" s="18"/>
      <c r="R53" s="45">
        <f>SUM(Sheet1!R33,Sheet2!R33,Sheet3!R33,Sheet4!R33,Sheet5!R33,Sheet6!R33,Sheet7!R33,Sheet8!R33,Sheet9!R33,Sheet10!R33,Sheet11!R33,Sheet12!R33,Sheet13!R33,Sheet14!R33,Sheet15!R33,Sheet16!R33,Sheet17!R33,Sheet18!R33,Sheet19!R33,Sheet20!R33)</f>
        <v>0</v>
      </c>
      <c r="S53" s="18"/>
      <c r="T53" s="45">
        <f>SUM(Sheet1!T33,Sheet2!T33,Sheet3!T33,Sheet4!T33,Sheet5!T33,Sheet6!T33,Sheet7!T33,Sheet8!T33,Sheet9!T33,Sheet10!T33,Sheet11!T33,Sheet12!T33,Sheet13!T33,Sheet14!T33,Sheet15!T33,Sheet16!T33,Sheet17!T33,Sheet18!T33,Sheet19!T33,Sheet20!T33)</f>
        <v>0</v>
      </c>
      <c r="U53" s="18"/>
      <c r="V53" s="47">
        <f t="shared" si="3"/>
        <v>25955</v>
      </c>
      <c r="W53" s="34"/>
      <c r="X53" s="17"/>
    </row>
    <row r="54" spans="2:24" s="20" customFormat="1" ht="24" customHeight="1" x14ac:dyDescent="0.6">
      <c r="B54" s="33"/>
      <c r="C54" s="113" t="s">
        <v>7</v>
      </c>
      <c r="D54" s="113" t="s">
        <v>7</v>
      </c>
      <c r="E54" s="18"/>
      <c r="F54" s="45">
        <f>SUM(Sheet1!F34,Sheet2!F34,Sheet3!F34,Sheet4!F34,Sheet5!F34,Sheet6!F34,Sheet7!F34,Sheet8!F34,Sheet9!F34,Sheet10!F34,Sheet11!F34,Sheet12!F34,Sheet13!F34,Sheet14!F34,Sheet15!F34,Sheet16!F34,Sheet17!F34,Sheet18!F34,Sheet19!F34,Sheet20!F34)</f>
        <v>1012</v>
      </c>
      <c r="G54" s="18"/>
      <c r="H54" s="45">
        <f>SUM(Sheet1!H34,Sheet2!H34,Sheet3!H34,Sheet4!H34,Sheet5!H34,Sheet6!H34,Sheet7!H34,Sheet8!H34,Sheet9!H34,Sheet10!H34,Sheet11!H34,Sheet12!H34,Sheet13!H34,Sheet14!H34,Sheet15!H34,Sheet16!H34,Sheet17!H34,Sheet18!H34,Sheet19!H34,Sheet20!H34)</f>
        <v>16291</v>
      </c>
      <c r="I54" s="18"/>
      <c r="J54" s="45">
        <f>SUM(Sheet1!J34,Sheet2!J34,Sheet3!J34,Sheet4!J34,Sheet5!J34,Sheet6!J34,Sheet7!J34,Sheet8!J34,Sheet9!J34,Sheet10!J34,Sheet11!J34,Sheet12!J34,Sheet13!J34,Sheet14!J34,Sheet15!J34,Sheet16!J34,Sheet17!J34,Sheet18!J34,Sheet19!J34,Sheet20!J34)</f>
        <v>1050</v>
      </c>
      <c r="K54" s="18"/>
      <c r="L54" s="45">
        <f>SUM(Sheet1!L34,Sheet2!L34,Sheet3!L34,Sheet4!L34,Sheet5!L34,Sheet6!L34,Sheet7!L34,Sheet8!L34,Sheet9!L34,Sheet10!L34,Sheet11!L34,Sheet12!L34,Sheet13!L34,Sheet14!L34,Sheet15!L34,Sheet16!L34,Sheet17!L34,Sheet18!L34,Sheet19!L34,Sheet20!L34)</f>
        <v>0</v>
      </c>
      <c r="M54" s="18"/>
      <c r="N54" s="45">
        <f>SUM(Sheet1!N34,Sheet2!N34,Sheet3!N34,Sheet4!N34,Sheet5!N34,Sheet6!N34,Sheet7!N34,Sheet8!N34,Sheet9!N34,Sheet10!N34,Sheet11!N34,Sheet12!N34,Sheet13!N34,Sheet14!N34,Sheet15!N34,Sheet16!N34,Sheet17!N34,Sheet18!N34,Sheet19!N34,Sheet20!N34)</f>
        <v>100.64</v>
      </c>
      <c r="O54" s="18"/>
      <c r="P54" s="45">
        <f>SUM(Sheet1!P34,Sheet2!P34,Sheet3!P34,Sheet4!P34,Sheet5!P34,Sheet6!P34,Sheet7!P34,Sheet8!P34,Sheet9!P34,Sheet10!P34,Sheet11!P34,Sheet12!P34,Sheet13!P34,Sheet14!P34,Sheet15!P34,Sheet16!P34,Sheet17!P34,Sheet18!P34,Sheet19!P34,Sheet20!P34)</f>
        <v>0</v>
      </c>
      <c r="Q54" s="18"/>
      <c r="R54" s="45">
        <f>SUM(Sheet1!R34,Sheet2!R34,Sheet3!R34,Sheet4!R34,Sheet5!R34,Sheet6!R34,Sheet7!R34,Sheet8!R34,Sheet9!R34,Sheet10!R34,Sheet11!R34,Sheet12!R34,Sheet13!R34,Sheet14!R34,Sheet15!R34,Sheet16!R34,Sheet17!R34,Sheet18!R34,Sheet19!R34,Sheet20!R34)</f>
        <v>0</v>
      </c>
      <c r="S54" s="18"/>
      <c r="T54" s="45">
        <f>SUM(Sheet1!T34,Sheet2!T34,Sheet3!T34,Sheet4!T34,Sheet5!T34,Sheet6!T34,Sheet7!T34,Sheet8!T34,Sheet9!T34,Sheet10!T34,Sheet11!T34,Sheet12!T34,Sheet13!T34,Sheet14!T34,Sheet15!T34,Sheet16!T34,Sheet17!T34,Sheet18!T34,Sheet19!T34,Sheet20!T34)</f>
        <v>0</v>
      </c>
      <c r="U54" s="18"/>
      <c r="V54" s="47">
        <f t="shared" si="3"/>
        <v>18453.64</v>
      </c>
      <c r="W54" s="34"/>
      <c r="X54" s="17"/>
    </row>
    <row r="55" spans="2:24" s="20" customFormat="1" ht="24" customHeight="1" x14ac:dyDescent="0.6">
      <c r="B55" s="33"/>
      <c r="C55" s="113" t="s">
        <v>5</v>
      </c>
      <c r="D55" s="113" t="s">
        <v>5</v>
      </c>
      <c r="E55" s="18"/>
      <c r="F55" s="45">
        <f>SUM(Sheet1!F35,Sheet2!F35,Sheet3!F35,Sheet4!F35,Sheet5!F35,Sheet6!F35,Sheet7!F35,Sheet8!F35,Sheet9!F35,Sheet10!F35,Sheet11!F35,Sheet12!F35,Sheet13!F35,Sheet14!F35,Sheet15!F35,Sheet16!F35,Sheet17!F35,Sheet18!F35,Sheet19!F35,Sheet20!F35)</f>
        <v>5060</v>
      </c>
      <c r="G55" s="18"/>
      <c r="H55" s="45">
        <f>SUM(Sheet1!H35,Sheet2!H35,Sheet3!H35,Sheet4!H35,Sheet5!H35,Sheet6!H35,Sheet7!H35,Sheet8!H35,Sheet9!H35,Sheet10!H35,Sheet11!H35,Sheet12!H35,Sheet13!H35,Sheet14!H35,Sheet15!H35,Sheet16!H35,Sheet17!H35,Sheet18!H35,Sheet19!H35,Sheet20!H35)</f>
        <v>73310</v>
      </c>
      <c r="I55" s="18"/>
      <c r="J55" s="45">
        <f>SUM(Sheet1!J35,Sheet2!J35,Sheet3!J35,Sheet4!J35,Sheet5!J35,Sheet6!J35,Sheet7!J35,Sheet8!J35,Sheet9!J35,Sheet10!J35,Sheet11!J35,Sheet12!J35,Sheet13!J35,Sheet14!J35,Sheet15!J35,Sheet16!J35,Sheet17!J35,Sheet18!J35,Sheet19!J35,Sheet20!J35)</f>
        <v>1200</v>
      </c>
      <c r="K55" s="18"/>
      <c r="L55" s="45">
        <f>SUM(Sheet1!L35,Sheet2!L35,Sheet3!L35,Sheet4!L35,Sheet5!L35,Sheet6!L35,Sheet7!L35,Sheet8!L35,Sheet9!L35,Sheet10!L35,Sheet11!L35,Sheet12!L35,Sheet13!L35,Sheet14!L35,Sheet15!L35,Sheet16!L35,Sheet17!L35,Sheet18!L35,Sheet19!L35,Sheet20!L35)</f>
        <v>0</v>
      </c>
      <c r="M55" s="18"/>
      <c r="N55" s="45">
        <f>SUM(Sheet1!N35,Sheet2!N35,Sheet3!N35,Sheet4!N35,Sheet5!N35,Sheet6!N35,Sheet7!N35,Sheet8!N35,Sheet9!N35,Sheet10!N35,Sheet11!N35,Sheet12!N35,Sheet13!N35,Sheet14!N35,Sheet15!N35,Sheet16!N35,Sheet17!N35,Sheet18!N35,Sheet19!N35,Sheet20!N35)</f>
        <v>1009</v>
      </c>
      <c r="O55" s="18"/>
      <c r="P55" s="45">
        <f>SUM(Sheet1!P35,Sheet2!P35,Sheet3!P35,Sheet4!P35,Sheet5!P35,Sheet6!P35,Sheet7!P35,Sheet8!P35,Sheet9!P35,Sheet10!P35,Sheet11!P35,Sheet12!P35,Sheet13!P35,Sheet14!P35,Sheet15!P35,Sheet16!P35,Sheet17!P35,Sheet18!P35,Sheet19!P35,Sheet20!P35)</f>
        <v>0</v>
      </c>
      <c r="Q55" s="18"/>
      <c r="R55" s="45">
        <f>SUM(Sheet1!R35,Sheet2!R35,Sheet3!R35,Sheet4!R35,Sheet5!R35,Sheet6!R35,Sheet7!R35,Sheet8!R35,Sheet9!R35,Sheet10!R35,Sheet11!R35,Sheet12!R35,Sheet13!R35,Sheet14!R35,Sheet15!R35,Sheet16!R35,Sheet17!R35,Sheet18!R35,Sheet19!R35,Sheet20!R35)</f>
        <v>0</v>
      </c>
      <c r="S55" s="18"/>
      <c r="T55" s="45">
        <f>SUM(Sheet1!T35,Sheet2!T35,Sheet3!T35,Sheet4!T35,Sheet5!T35,Sheet6!T35,Sheet7!T35,Sheet8!T35,Sheet9!T35,Sheet10!T35,Sheet11!T35,Sheet12!T35,Sheet13!T35,Sheet14!T35,Sheet15!T35,Sheet16!T35,Sheet17!T35,Sheet18!T35,Sheet19!T35,Sheet20!T35)</f>
        <v>0</v>
      </c>
      <c r="U55" s="18"/>
      <c r="V55" s="47">
        <f t="shared" si="3"/>
        <v>80579</v>
      </c>
      <c r="W55" s="34"/>
      <c r="X55" s="17"/>
    </row>
    <row r="56" spans="2:24" s="20" customFormat="1" ht="3.65" customHeight="1" thickBot="1" x14ac:dyDescent="0.75">
      <c r="B56" s="33"/>
      <c r="C56" s="70"/>
      <c r="D56" s="70"/>
      <c r="E56" s="17"/>
      <c r="F56" s="19"/>
      <c r="G56" s="17"/>
      <c r="H56" s="19"/>
      <c r="I56" s="17"/>
      <c r="J56" s="19"/>
      <c r="K56" s="17"/>
      <c r="L56" s="19"/>
      <c r="M56" s="17"/>
      <c r="N56" s="19"/>
      <c r="O56" s="17"/>
      <c r="P56" s="19"/>
      <c r="Q56" s="17"/>
      <c r="R56" s="19"/>
      <c r="S56" s="17"/>
      <c r="T56" s="19"/>
      <c r="U56" s="17"/>
      <c r="V56" s="19"/>
      <c r="W56" s="34"/>
      <c r="X56" s="17"/>
    </row>
    <row r="57" spans="2:24" s="20" customFormat="1" ht="19.5" customHeight="1" x14ac:dyDescent="0.6">
      <c r="B57" s="33"/>
      <c r="C57" s="35" t="s">
        <v>0</v>
      </c>
      <c r="D57" s="35"/>
      <c r="E57" s="17"/>
      <c r="F57" s="46">
        <f>SUM(F49:F55)</f>
        <v>50599</v>
      </c>
      <c r="G57" s="17"/>
      <c r="H57" s="46">
        <f>SUM(H49:H55)</f>
        <v>652933</v>
      </c>
      <c r="I57" s="17"/>
      <c r="J57" s="46">
        <f>SUM(J49:J55)</f>
        <v>17760</v>
      </c>
      <c r="K57" s="17"/>
      <c r="L57" s="46">
        <f>SUM(L49:L55)</f>
        <v>0</v>
      </c>
      <c r="M57" s="17"/>
      <c r="N57" s="46">
        <f>SUM(N49:N55)</f>
        <v>10043.64</v>
      </c>
      <c r="O57" s="17"/>
      <c r="P57" s="46">
        <f>SUM(P49:P55)</f>
        <v>0</v>
      </c>
      <c r="Q57" s="17"/>
      <c r="R57" s="46">
        <f>SUM(R49:R55)</f>
        <v>0</v>
      </c>
      <c r="S57" s="17"/>
      <c r="T57" s="46">
        <f>SUM(T49:T55)</f>
        <v>0</v>
      </c>
      <c r="U57" s="17"/>
      <c r="V57" s="46">
        <f>SUM(V49:V55)</f>
        <v>731335.64</v>
      </c>
      <c r="W57" s="34"/>
      <c r="X57" s="17"/>
    </row>
    <row r="58" spans="2:24" ht="3" customHeight="1" x14ac:dyDescent="0.6">
      <c r="B58" s="3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37"/>
      <c r="W58" s="38"/>
    </row>
    <row r="59" spans="2:24" ht="3" customHeight="1" x14ac:dyDescent="0.6">
      <c r="V59" s="21"/>
      <c r="W59" s="2"/>
    </row>
    <row r="60" spans="2:24" ht="11.45" customHeight="1" x14ac:dyDescent="0.6">
      <c r="V60" s="21"/>
      <c r="W60" s="2"/>
    </row>
    <row r="61" spans="2:24" ht="15.65" customHeight="1" x14ac:dyDescent="0.6">
      <c r="B61" s="39" t="s">
        <v>204</v>
      </c>
      <c r="C61" s="11"/>
      <c r="D61" s="11"/>
      <c r="E61" s="3"/>
      <c r="F61" s="96"/>
      <c r="G61" s="3"/>
      <c r="H61" s="96"/>
      <c r="I61" s="3"/>
      <c r="J61" s="96"/>
      <c r="K61" s="3"/>
      <c r="L61" s="96"/>
      <c r="M61" s="3"/>
      <c r="N61" s="96"/>
      <c r="O61" s="3"/>
      <c r="P61" s="96"/>
      <c r="Q61" s="3"/>
      <c r="R61" s="96"/>
      <c r="S61" s="3"/>
      <c r="T61" s="97"/>
      <c r="U61" s="3"/>
      <c r="V61" s="24"/>
      <c r="W61" s="3"/>
      <c r="X61" s="3"/>
    </row>
    <row r="62" spans="2:24" ht="3.95" customHeight="1" x14ac:dyDescent="0.6">
      <c r="B62" s="6"/>
      <c r="C62" s="7"/>
      <c r="D62" s="7"/>
      <c r="E62" s="7"/>
      <c r="F62" s="65"/>
      <c r="G62" s="7"/>
      <c r="H62" s="65"/>
      <c r="I62" s="7"/>
      <c r="J62" s="8"/>
      <c r="K62" s="7"/>
      <c r="L62" s="8"/>
      <c r="M62" s="7"/>
      <c r="N62" s="8"/>
      <c r="O62" s="7"/>
      <c r="P62" s="8"/>
      <c r="Q62" s="7"/>
      <c r="R62" s="8"/>
      <c r="S62" s="7"/>
      <c r="T62" s="8"/>
      <c r="U62" s="7"/>
      <c r="V62" s="27"/>
      <c r="W62" s="28"/>
    </row>
    <row r="63" spans="2:24" ht="30.65" customHeight="1" x14ac:dyDescent="0.6">
      <c r="B63" s="64"/>
      <c r="C63" s="120"/>
      <c r="D63" s="120"/>
      <c r="F63" s="107" t="s">
        <v>94</v>
      </c>
      <c r="G63" s="108"/>
      <c r="H63" s="109"/>
      <c r="J63" s="122" t="s">
        <v>95</v>
      </c>
      <c r="K63" s="10"/>
      <c r="L63" s="122" t="s">
        <v>2</v>
      </c>
      <c r="M63" s="10"/>
      <c r="N63" s="122" t="s">
        <v>3</v>
      </c>
      <c r="O63" s="10"/>
      <c r="P63" s="122" t="s">
        <v>9</v>
      </c>
      <c r="Q63" s="10"/>
      <c r="R63" s="122" t="s">
        <v>4</v>
      </c>
      <c r="S63" s="10"/>
      <c r="T63" s="122" t="s">
        <v>10</v>
      </c>
      <c r="U63" s="10"/>
      <c r="V63" s="117" t="s">
        <v>0</v>
      </c>
      <c r="W63" s="66"/>
    </row>
    <row r="64" spans="2:24" ht="2.4500000000000002" customHeight="1" x14ac:dyDescent="0.6">
      <c r="B64" s="64"/>
      <c r="C64" s="120"/>
      <c r="D64" s="120"/>
      <c r="F64" s="68"/>
      <c r="H64" s="68"/>
      <c r="J64" s="123"/>
      <c r="L64" s="123"/>
      <c r="N64" s="123"/>
      <c r="P64" s="123"/>
      <c r="R64" s="123"/>
      <c r="T64" s="123"/>
      <c r="V64" s="118"/>
      <c r="W64" s="66"/>
    </row>
    <row r="65" spans="2:24" s="13" customFormat="1" ht="31.5" x14ac:dyDescent="0.65">
      <c r="B65" s="29"/>
      <c r="C65" s="121"/>
      <c r="D65" s="121"/>
      <c r="E65" s="12"/>
      <c r="F65" s="69" t="s">
        <v>1</v>
      </c>
      <c r="G65" s="67"/>
      <c r="H65" s="69" t="s">
        <v>195</v>
      </c>
      <c r="I65" s="10"/>
      <c r="J65" s="124"/>
      <c r="L65" s="124"/>
      <c r="N65" s="124"/>
      <c r="P65" s="124"/>
      <c r="R65" s="124"/>
      <c r="T65" s="124"/>
      <c r="V65" s="119"/>
      <c r="W65" s="30"/>
      <c r="X65" s="12"/>
    </row>
    <row r="66" spans="2:24" s="16" customFormat="1" ht="2.4500000000000002" customHeight="1" x14ac:dyDescent="0.65">
      <c r="B66" s="31"/>
      <c r="C66" s="14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5"/>
      <c r="W66" s="32"/>
      <c r="X66" s="15"/>
    </row>
    <row r="67" spans="2:24" ht="23.15" customHeight="1" x14ac:dyDescent="0.6">
      <c r="B67" s="33"/>
      <c r="C67" s="113" t="s">
        <v>196</v>
      </c>
      <c r="D67" s="113" t="s">
        <v>196</v>
      </c>
      <c r="E67" s="18"/>
      <c r="F67" s="45">
        <f>SUM(Sheet1!F47,Sheet2!F47,Sheet3!F47,Sheet4!F47,Sheet5!F47,Sheet6!F47,Sheet7!F47,Sheet8!F47,Sheet9!F47,Sheet10!F47,Sheet11!F47,Sheet12!F47,Sheet13!F47,Sheet14!F47,Sheet15!F47,Sheet16!F47,Sheet17!F47,Sheet18!F47,Sheet19!F47,Sheet20!F47)</f>
        <v>0</v>
      </c>
      <c r="G67" s="18"/>
      <c r="H67" s="45">
        <f>SUM(Sheet1!H47,Sheet2!H47,Sheet3!H47,Sheet4!H47,Sheet5!H47,Sheet6!H47,Sheet7!H47,Sheet8!H47,Sheet9!H47,Sheet10!H47,Sheet11!H47,Sheet12!H47,Sheet13!H47,Sheet14!H47,Sheet15!H47,Sheet16!H47,Sheet17!H47,Sheet18!H47,Sheet19!H47,Sheet20!H47)</f>
        <v>32581</v>
      </c>
      <c r="I67" s="18"/>
      <c r="J67" s="45">
        <f>SUM(Sheet1!J47,Sheet2!J47,Sheet3!J47,Sheet4!J47,Sheet5!J47,Sheet6!J47,Sheet7!J47,Sheet8!J47,Sheet9!J47,Sheet10!J47,Sheet11!J47,Sheet12!J47,Sheet13!J47,Sheet14!J47,Sheet15!J47,Sheet16!J47,Sheet17!J47,Sheet18!J47,Sheet19!J47,Sheet20!J47)</f>
        <v>0</v>
      </c>
      <c r="K67" s="18"/>
      <c r="L67" s="45">
        <f>SUM(Sheet1!L47,Sheet2!L47,Sheet3!L47,Sheet4!L47,Sheet5!L47,Sheet6!L47,Sheet7!L47,Sheet8!L47,Sheet9!L47,Sheet10!L47,Sheet11!L47,Sheet12!L47,Sheet13!L47,Sheet14!L47,Sheet15!L47,Sheet16!L47,Sheet17!L47,Sheet18!L47,Sheet19!L47,Sheet20!L47)</f>
        <v>0</v>
      </c>
      <c r="M67" s="18"/>
      <c r="N67" s="45">
        <f>SUM(Sheet1!N47,Sheet2!N47,Sheet3!N47,Sheet4!N47,Sheet5!N47,Sheet6!N47,Sheet7!N47,Sheet8!N47,Sheet9!N47,Sheet10!N47,Sheet11!N47,Sheet12!N47,Sheet13!N47,Sheet14!N47,Sheet15!N47,Sheet16!N47,Sheet17!N47,Sheet18!N47,Sheet19!N47,Sheet20!N47)</f>
        <v>0</v>
      </c>
      <c r="O67" s="18"/>
      <c r="P67" s="45">
        <f>SUM(Sheet1!P47,Sheet2!P47,Sheet3!P47,Sheet4!P47,Sheet5!P47,Sheet6!P47,Sheet7!P47,Sheet8!P47,Sheet9!P47,Sheet10!P47,Sheet11!P47,Sheet12!P47,Sheet13!P47,Sheet14!P47,Sheet15!P47,Sheet16!P47,Sheet17!P47,Sheet18!P47,Sheet19!P47,Sheet20!P47)</f>
        <v>0</v>
      </c>
      <c r="Q67" s="18"/>
      <c r="R67" s="45">
        <f>SUM(Sheet1!R47,Sheet2!R47,Sheet3!R47,Sheet4!R47,Sheet5!R47,Sheet6!R47,Sheet7!R47,Sheet8!R47,Sheet9!R47,Sheet10!R47,Sheet11!R47,Sheet12!R47,Sheet13!R47,Sheet14!R47,Sheet15!R47,Sheet16!R47,Sheet17!R47,Sheet18!R47,Sheet19!R47,Sheet20!R47)</f>
        <v>0</v>
      </c>
      <c r="S67" s="18"/>
      <c r="T67" s="45">
        <f>SUM(Sheet1!T47,Sheet2!T47,Sheet3!T47,Sheet4!T47,Sheet5!T47,Sheet6!T47,Sheet7!T47,Sheet8!T47,Sheet9!T47,Sheet10!T47,Sheet11!T47,Sheet12!T47,Sheet13!T47,Sheet14!T47,Sheet15!T47,Sheet16!T47,Sheet17!T47,Sheet18!T47,Sheet19!T47,Sheet20!T47)</f>
        <v>0</v>
      </c>
      <c r="U67" s="18"/>
      <c r="V67" s="47">
        <f t="shared" ref="V67:V71" si="4">SUM(F67:T67)</f>
        <v>32581</v>
      </c>
      <c r="W67" s="34"/>
      <c r="X67" s="17"/>
    </row>
    <row r="68" spans="2:24" ht="23.15" customHeight="1" x14ac:dyDescent="0.6">
      <c r="B68" s="33"/>
      <c r="C68" s="113" t="s">
        <v>197</v>
      </c>
      <c r="D68" s="113" t="s">
        <v>197</v>
      </c>
      <c r="E68" s="18"/>
      <c r="F68" s="45">
        <f>SUM(Sheet1!F48,Sheet2!F48,Sheet3!F48,Sheet4!F48,Sheet5!F48,Sheet6!F48,Sheet7!F48,Sheet8!F48,Sheet9!F48,Sheet10!F48,Sheet11!F48,Sheet12!F48,Sheet13!F48,Sheet14!F48,Sheet15!F48,Sheet16!F48,Sheet17!F48,Sheet18!F48,Sheet19!F48,Sheet20!F48)</f>
        <v>0</v>
      </c>
      <c r="G68" s="18"/>
      <c r="H68" s="45">
        <f>SUM(Sheet1!H48,Sheet2!H48,Sheet3!H48,Sheet4!H48,Sheet5!H48,Sheet6!H48,Sheet7!H48,Sheet8!H48,Sheet9!H48,Sheet10!H48,Sheet11!H48,Sheet12!H48,Sheet13!H48,Sheet14!H48,Sheet15!H48,Sheet16!H48,Sheet17!H48,Sheet18!H48,Sheet19!H48,Sheet20!H48)</f>
        <v>40729</v>
      </c>
      <c r="I68" s="18"/>
      <c r="J68" s="45">
        <f>SUM(Sheet1!J48,Sheet2!J48,Sheet3!J48,Sheet4!J48,Sheet5!J48,Sheet6!J48,Sheet7!J48,Sheet8!J48,Sheet9!J48,Sheet10!J48,Sheet11!J48,Sheet12!J48,Sheet13!J48,Sheet14!J48,Sheet15!J48,Sheet16!J48,Sheet17!J48,Sheet18!J48,Sheet19!J48,Sheet20!J48)</f>
        <v>0</v>
      </c>
      <c r="K68" s="18"/>
      <c r="L68" s="45">
        <f>SUM(Sheet1!L48,Sheet2!L48,Sheet3!L48,Sheet4!L48,Sheet5!L48,Sheet6!L48,Sheet7!L48,Sheet8!L48,Sheet9!L48,Sheet10!L48,Sheet11!L48,Sheet12!L48,Sheet13!L48,Sheet14!L48,Sheet15!L48,Sheet16!L48,Sheet17!L48,Sheet18!L48,Sheet19!L48,Sheet20!L48)</f>
        <v>0</v>
      </c>
      <c r="M68" s="18"/>
      <c r="N68" s="45">
        <f>SUM(Sheet1!N48,Sheet2!N48,Sheet3!N48,Sheet4!N48,Sheet5!N48,Sheet6!N48,Sheet7!N48,Sheet8!N48,Sheet9!N48,Sheet10!N48,Sheet11!N48,Sheet12!N48,Sheet13!N48,Sheet14!N48,Sheet15!N48,Sheet16!N48,Sheet17!N48,Sheet18!N48,Sheet19!N48,Sheet20!N48)</f>
        <v>0</v>
      </c>
      <c r="O68" s="18"/>
      <c r="P68" s="45">
        <f>SUM(Sheet1!P48,Sheet2!P48,Sheet3!P48,Sheet4!P48,Sheet5!P48,Sheet6!P48,Sheet7!P48,Sheet8!P48,Sheet9!P48,Sheet10!P48,Sheet11!P48,Sheet12!P48,Sheet13!P48,Sheet14!P48,Sheet15!P48,Sheet16!P48,Sheet17!P48,Sheet18!P48,Sheet19!P48,Sheet20!P48)</f>
        <v>0</v>
      </c>
      <c r="Q68" s="18"/>
      <c r="R68" s="45">
        <f>SUM(Sheet1!R48,Sheet2!R48,Sheet3!R48,Sheet4!R48,Sheet5!R48,Sheet6!R48,Sheet7!R48,Sheet8!R48,Sheet9!R48,Sheet10!R48,Sheet11!R48,Sheet12!R48,Sheet13!R48,Sheet14!R48,Sheet15!R48,Sheet16!R48,Sheet17!R48,Sheet18!R48,Sheet19!R48,Sheet20!R48)</f>
        <v>0</v>
      </c>
      <c r="S68" s="18"/>
      <c r="T68" s="45">
        <f>SUM(Sheet1!T48,Sheet2!T48,Sheet3!T48,Sheet4!T48,Sheet5!T48,Sheet6!T48,Sheet7!T48,Sheet8!T48,Sheet9!T48,Sheet10!T48,Sheet11!T48,Sheet12!T48,Sheet13!T48,Sheet14!T48,Sheet15!T48,Sheet16!T48,Sheet17!T48,Sheet18!T48,Sheet19!T48,Sheet20!T48)</f>
        <v>0</v>
      </c>
      <c r="U68" s="18"/>
      <c r="V68" s="47">
        <f t="shared" si="4"/>
        <v>40729</v>
      </c>
      <c r="W68" s="34"/>
      <c r="X68" s="17"/>
    </row>
    <row r="69" spans="2:24" ht="23.15" customHeight="1" x14ac:dyDescent="0.6">
      <c r="B69" s="33"/>
      <c r="C69" s="113" t="s">
        <v>198</v>
      </c>
      <c r="D69" s="113" t="s">
        <v>198</v>
      </c>
      <c r="E69" s="18"/>
      <c r="F69" s="45">
        <f>SUM(Sheet1!F49,Sheet2!F49,Sheet3!F49,Sheet4!F49,Sheet5!F49,Sheet6!F49,Sheet7!F49,Sheet8!F49,Sheet9!F49,Sheet10!F49,Sheet11!F49,Sheet12!F49,Sheet13!F49,Sheet14!F49,Sheet15!F49,Sheet16!F49,Sheet17!F49,Sheet18!F49,Sheet19!F49,Sheet20!F49)</f>
        <v>0</v>
      </c>
      <c r="G69" s="18"/>
      <c r="H69" s="45">
        <f>SUM(Sheet1!H49,Sheet2!H49,Sheet3!H49,Sheet4!H49,Sheet5!H49,Sheet6!H49,Sheet7!H49,Sheet8!H49,Sheet9!H49,Sheet10!H49,Sheet11!H49,Sheet12!H49,Sheet13!H49,Sheet14!H49,Sheet15!H49,Sheet16!H49,Sheet17!H49,Sheet18!H49,Sheet19!H49,Sheet20!H49)</f>
        <v>48874</v>
      </c>
      <c r="I69" s="18"/>
      <c r="J69" s="45">
        <f>SUM(Sheet1!J49,Sheet2!J49,Sheet3!J49,Sheet4!J49,Sheet5!J49,Sheet6!J49,Sheet7!J49,Sheet8!J49,Sheet9!J49,Sheet10!J49,Sheet11!J49,Sheet12!J49,Sheet13!J49,Sheet14!J49,Sheet15!J49,Sheet16!J49,Sheet17!J49,Sheet18!J49,Sheet19!J49,Sheet20!J49)</f>
        <v>0</v>
      </c>
      <c r="K69" s="18"/>
      <c r="L69" s="45">
        <f>SUM(Sheet1!L49,Sheet2!L49,Sheet3!L49,Sheet4!L49,Sheet5!L49,Sheet6!L49,Sheet7!L49,Sheet8!L49,Sheet9!L49,Sheet10!L49,Sheet11!L49,Sheet12!L49,Sheet13!L49,Sheet14!L49,Sheet15!L49,Sheet16!L49,Sheet17!L49,Sheet18!L49,Sheet19!L49,Sheet20!L49)</f>
        <v>0</v>
      </c>
      <c r="M69" s="18"/>
      <c r="N69" s="45">
        <f>SUM(Sheet1!N49,Sheet2!N49,Sheet3!N49,Sheet4!N49,Sheet5!N49,Sheet6!N49,Sheet7!N49,Sheet8!N49,Sheet9!N49,Sheet10!N49,Sheet11!N49,Sheet12!N49,Sheet13!N49,Sheet14!N49,Sheet15!N49,Sheet16!N49,Sheet17!N49,Sheet18!N49,Sheet19!N49,Sheet20!N49)</f>
        <v>0</v>
      </c>
      <c r="O69" s="18"/>
      <c r="P69" s="45">
        <f>SUM(Sheet1!P49,Sheet2!P49,Sheet3!P49,Sheet4!P49,Sheet5!P49,Sheet6!P49,Sheet7!P49,Sheet8!P49,Sheet9!P49,Sheet10!P49,Sheet11!P49,Sheet12!P49,Sheet13!P49,Sheet14!P49,Sheet15!P49,Sheet16!P49,Sheet17!P49,Sheet18!P49,Sheet19!P49,Sheet20!P49)</f>
        <v>0</v>
      </c>
      <c r="Q69" s="18"/>
      <c r="R69" s="45">
        <f>SUM(Sheet1!R49,Sheet2!R49,Sheet3!R49,Sheet4!R49,Sheet5!R49,Sheet6!R49,Sheet7!R49,Sheet8!R49,Sheet9!R49,Sheet10!R49,Sheet11!R49,Sheet12!R49,Sheet13!R49,Sheet14!R49,Sheet15!R49,Sheet16!R49,Sheet17!R49,Sheet18!R49,Sheet19!R49,Sheet20!R49)</f>
        <v>0</v>
      </c>
      <c r="S69" s="18"/>
      <c r="T69" s="45">
        <f>SUM(Sheet1!T49,Sheet2!T49,Sheet3!T49,Sheet4!T49,Sheet5!T49,Sheet6!T49,Sheet7!T49,Sheet8!T49,Sheet9!T49,Sheet10!T49,Sheet11!T49,Sheet12!T49,Sheet13!T49,Sheet14!T49,Sheet15!T49,Sheet16!T49,Sheet17!T49,Sheet18!T49,Sheet19!T49,Sheet20!T49)</f>
        <v>0</v>
      </c>
      <c r="U69" s="18"/>
      <c r="V69" s="47">
        <f t="shared" si="4"/>
        <v>48874</v>
      </c>
      <c r="W69" s="34"/>
      <c r="X69" s="17"/>
    </row>
    <row r="70" spans="2:24" ht="23.15" customHeight="1" x14ac:dyDescent="0.6">
      <c r="B70" s="33"/>
      <c r="C70" s="113" t="s">
        <v>199</v>
      </c>
      <c r="D70" s="113" t="s">
        <v>199</v>
      </c>
      <c r="E70" s="18"/>
      <c r="F70" s="45">
        <f>SUM(Sheet1!F50,Sheet2!F50,Sheet3!F50,Sheet4!F50,Sheet5!F50,Sheet6!F50,Sheet7!F50,Sheet8!F50,Sheet9!F50,Sheet10!F50,Sheet11!F50,Sheet12!F50,Sheet13!F50,Sheet14!F50,Sheet15!F50,Sheet16!F50,Sheet17!F50,Sheet18!F50,Sheet19!F50,Sheet20!F50)</f>
        <v>0</v>
      </c>
      <c r="G70" s="18"/>
      <c r="H70" s="45">
        <f>SUM(Sheet1!H50,Sheet2!H50,Sheet3!H50,Sheet4!H50,Sheet5!H50,Sheet6!H50,Sheet7!H50,Sheet8!H50,Sheet9!H50,Sheet10!H50,Sheet11!H50,Sheet12!H50,Sheet13!H50,Sheet14!H50,Sheet15!H50,Sheet16!H50,Sheet17!H50,Sheet18!H50,Sheet19!H50,Sheet20!H50)</f>
        <v>24437</v>
      </c>
      <c r="I70" s="18"/>
      <c r="J70" s="45">
        <f>SUM(Sheet1!J50,Sheet2!J50,Sheet3!J50,Sheet4!J50,Sheet5!J50,Sheet6!J50,Sheet7!J50,Sheet8!J50,Sheet9!J50,Sheet10!J50,Sheet11!J50,Sheet12!J50,Sheet13!J50,Sheet14!J50,Sheet15!J50,Sheet16!J50,Sheet17!J50,Sheet18!J50,Sheet19!J50,Sheet20!J50)</f>
        <v>0</v>
      </c>
      <c r="K70" s="18"/>
      <c r="L70" s="45">
        <f>SUM(Sheet1!L50,Sheet2!L50,Sheet3!L50,Sheet4!L50,Sheet5!L50,Sheet6!L50,Sheet7!L50,Sheet8!L50,Sheet9!L50,Sheet10!L50,Sheet11!L50,Sheet12!L50,Sheet13!L50,Sheet14!L50,Sheet15!L50,Sheet16!L50,Sheet17!L50,Sheet18!L50,Sheet19!L50,Sheet20!L50)</f>
        <v>0</v>
      </c>
      <c r="M70" s="18"/>
      <c r="N70" s="45">
        <f>SUM(Sheet1!N50,Sheet2!N50,Sheet3!N50,Sheet4!N50,Sheet5!N50,Sheet6!N50,Sheet7!N50,Sheet8!N50,Sheet9!N50,Sheet10!N50,Sheet11!N50,Sheet12!N50,Sheet13!N50,Sheet14!N50,Sheet15!N50,Sheet16!N50,Sheet17!N50,Sheet18!N50,Sheet19!N50,Sheet20!N50)</f>
        <v>0</v>
      </c>
      <c r="O70" s="18"/>
      <c r="P70" s="45">
        <f>SUM(Sheet1!P50,Sheet2!P50,Sheet3!P50,Sheet4!P50,Sheet5!P50,Sheet6!P50,Sheet7!P50,Sheet8!P50,Sheet9!P50,Sheet10!P50,Sheet11!P50,Sheet12!P50,Sheet13!P50,Sheet14!P50,Sheet15!P50,Sheet16!P50,Sheet17!P50,Sheet18!P50,Sheet19!P50,Sheet20!P50)</f>
        <v>0</v>
      </c>
      <c r="Q70" s="18"/>
      <c r="R70" s="45">
        <f>SUM(Sheet1!R50,Sheet2!R50,Sheet3!R50,Sheet4!R50,Sheet5!R50,Sheet6!R50,Sheet7!R50,Sheet8!R50,Sheet9!R50,Sheet10!R50,Sheet11!R50,Sheet12!R50,Sheet13!R50,Sheet14!R50,Sheet15!R50,Sheet16!R50,Sheet17!R50,Sheet18!R50,Sheet19!R50,Sheet20!R50)</f>
        <v>0</v>
      </c>
      <c r="S70" s="18"/>
      <c r="T70" s="45">
        <f>SUM(Sheet1!T50,Sheet2!T50,Sheet3!T50,Sheet4!T50,Sheet5!T50,Sheet6!T50,Sheet7!T50,Sheet8!T50,Sheet9!T50,Sheet10!T50,Sheet11!T50,Sheet12!T50,Sheet13!T50,Sheet14!T50,Sheet15!T50,Sheet16!T50,Sheet17!T50,Sheet18!T50,Sheet19!T50,Sheet20!T50)</f>
        <v>0</v>
      </c>
      <c r="U70" s="18"/>
      <c r="V70" s="47">
        <f t="shared" si="4"/>
        <v>24437</v>
      </c>
      <c r="W70" s="34"/>
      <c r="X70" s="17"/>
    </row>
    <row r="71" spans="2:24" ht="23.15" customHeight="1" x14ac:dyDescent="0.6">
      <c r="B71" s="33"/>
      <c r="C71" s="113" t="s">
        <v>200</v>
      </c>
      <c r="D71" s="113" t="s">
        <v>200</v>
      </c>
      <c r="E71" s="18"/>
      <c r="F71" s="45">
        <f>SUM(Sheet1!F51,Sheet2!F51,Sheet3!F51,Sheet4!F51,Sheet5!F51,Sheet6!F51,Sheet7!F51,Sheet8!F51,Sheet9!F51,Sheet10!F51,Sheet11!F51,Sheet12!F51,Sheet13!F51,Sheet14!F51,Sheet15!F51,Sheet16!F51,Sheet17!F51,Sheet18!F51,Sheet19!F51,Sheet20!F51)</f>
        <v>0</v>
      </c>
      <c r="G71" s="18"/>
      <c r="H71" s="45">
        <f>SUM(Sheet1!H51,Sheet2!H51,Sheet3!H51,Sheet4!H51,Sheet5!H51,Sheet6!H51,Sheet7!H51,Sheet8!H51,Sheet9!H51,Sheet10!H51,Sheet11!H51,Sheet12!H51,Sheet13!H51,Sheet14!H51,Sheet15!H51,Sheet16!H51,Sheet17!H51,Sheet18!H51,Sheet19!H51,Sheet20!H51)</f>
        <v>16291</v>
      </c>
      <c r="I71" s="18"/>
      <c r="J71" s="45">
        <f>SUM(Sheet1!J51,Sheet2!J51,Sheet3!J51,Sheet4!J51,Sheet5!J51,Sheet6!J51,Sheet7!J51,Sheet8!J51,Sheet9!J51,Sheet10!J51,Sheet11!J51,Sheet12!J51,Sheet13!J51,Sheet14!J51,Sheet15!J51,Sheet16!J51,Sheet17!J51,Sheet18!J51,Sheet19!J51,Sheet20!J51)</f>
        <v>0</v>
      </c>
      <c r="K71" s="18"/>
      <c r="L71" s="45">
        <f>SUM(Sheet1!L51,Sheet2!L51,Sheet3!L51,Sheet4!L51,Sheet5!L51,Sheet6!L51,Sheet7!L51,Sheet8!L51,Sheet9!L51,Sheet10!L51,Sheet11!L51,Sheet12!L51,Sheet13!L51,Sheet14!L51,Sheet15!L51,Sheet16!L51,Sheet17!L51,Sheet18!L51,Sheet19!L51,Sheet20!L51)</f>
        <v>0</v>
      </c>
      <c r="M71" s="18"/>
      <c r="N71" s="45">
        <f>SUM(Sheet1!N51,Sheet2!N51,Sheet3!N51,Sheet4!N51,Sheet5!N51,Sheet6!N51,Sheet7!N51,Sheet8!N51,Sheet9!N51,Sheet10!N51,Sheet11!N51,Sheet12!N51,Sheet13!N51,Sheet14!N51,Sheet15!N51,Sheet16!N51,Sheet17!N51,Sheet18!N51,Sheet19!N51,Sheet20!N51)</f>
        <v>0</v>
      </c>
      <c r="O71" s="18"/>
      <c r="P71" s="45">
        <f>SUM(Sheet1!P51,Sheet2!P51,Sheet3!P51,Sheet4!P51,Sheet5!P51,Sheet6!P51,Sheet7!P51,Sheet8!P51,Sheet9!P51,Sheet10!P51,Sheet11!P51,Sheet12!P51,Sheet13!P51,Sheet14!P51,Sheet15!P51,Sheet16!P51,Sheet17!P51,Sheet18!P51,Sheet19!P51,Sheet20!P51)</f>
        <v>0</v>
      </c>
      <c r="Q71" s="18"/>
      <c r="R71" s="45">
        <f>SUM(Sheet1!R51,Sheet2!R51,Sheet3!R51,Sheet4!R51,Sheet5!R51,Sheet6!R51,Sheet7!R51,Sheet8!R51,Sheet9!R51,Sheet10!R51,Sheet11!R51,Sheet12!R51,Sheet13!R51,Sheet14!R51,Sheet15!R51,Sheet16!R51,Sheet17!R51,Sheet18!R51,Sheet19!R51,Sheet20!R51)</f>
        <v>0</v>
      </c>
      <c r="S71" s="18"/>
      <c r="T71" s="45">
        <f>SUM(Sheet1!T51,Sheet2!T51,Sheet3!T51,Sheet4!T51,Sheet5!T51,Sheet6!T51,Sheet7!T51,Sheet8!T51,Sheet9!T51,Sheet10!T51,Sheet11!T51,Sheet12!T51,Sheet13!T51,Sheet14!T51,Sheet15!T51,Sheet16!T51,Sheet17!T51,Sheet18!T51,Sheet19!T51,Sheet20!T51)</f>
        <v>0</v>
      </c>
      <c r="U71" s="18"/>
      <c r="V71" s="47">
        <f t="shared" si="4"/>
        <v>16291</v>
      </c>
      <c r="W71" s="34"/>
      <c r="X71" s="17"/>
    </row>
    <row r="72" spans="2:24" ht="3.65" customHeight="1" thickBot="1" x14ac:dyDescent="0.75">
      <c r="B72" s="33"/>
      <c r="C72" s="70"/>
      <c r="D72" s="70"/>
      <c r="E72" s="17"/>
      <c r="F72" s="19"/>
      <c r="G72" s="17"/>
      <c r="H72" s="19"/>
      <c r="I72" s="17"/>
      <c r="J72" s="19"/>
      <c r="K72" s="17"/>
      <c r="L72" s="19"/>
      <c r="M72" s="17"/>
      <c r="N72" s="19"/>
      <c r="O72" s="17"/>
      <c r="P72" s="19"/>
      <c r="Q72" s="17"/>
      <c r="R72" s="19"/>
      <c r="S72" s="17"/>
      <c r="T72" s="19"/>
      <c r="U72" s="17"/>
      <c r="V72" s="26"/>
      <c r="W72" s="34"/>
      <c r="X72" s="17"/>
    </row>
    <row r="73" spans="2:24" ht="19.5" customHeight="1" x14ac:dyDescent="0.6">
      <c r="B73" s="33"/>
      <c r="C73" s="35" t="s">
        <v>0</v>
      </c>
      <c r="D73" s="35"/>
      <c r="E73" s="17"/>
      <c r="F73" s="46">
        <f>SUM(F65:F71)</f>
        <v>0</v>
      </c>
      <c r="G73" s="17"/>
      <c r="H73" s="46">
        <f>SUM(H65:H71)</f>
        <v>162912</v>
      </c>
      <c r="I73" s="17"/>
      <c r="J73" s="46">
        <f>SUM(J65:J71)</f>
        <v>0</v>
      </c>
      <c r="K73" s="17"/>
      <c r="L73" s="46">
        <f>SUM(L65:L71)</f>
        <v>0</v>
      </c>
      <c r="M73" s="17"/>
      <c r="N73" s="46">
        <f>SUM(N65:N71)</f>
        <v>0</v>
      </c>
      <c r="O73" s="17"/>
      <c r="P73" s="46">
        <f>SUM(P65:P71)</f>
        <v>0</v>
      </c>
      <c r="Q73" s="17"/>
      <c r="R73" s="46">
        <f>SUM(R65:R71)</f>
        <v>0</v>
      </c>
      <c r="S73" s="17"/>
      <c r="T73" s="46">
        <f>SUM(T65:T71)</f>
        <v>0</v>
      </c>
      <c r="U73" s="17"/>
      <c r="V73" s="46">
        <f>SUM(V65:V71)</f>
        <v>162912</v>
      </c>
      <c r="W73" s="34"/>
      <c r="X73" s="17"/>
    </row>
    <row r="74" spans="2:24" ht="3.65" customHeight="1" x14ac:dyDescent="0.6">
      <c r="B74" s="3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37"/>
      <c r="W74" s="38"/>
    </row>
    <row r="75" spans="2:24" ht="6.65" customHeight="1" x14ac:dyDescent="0.6">
      <c r="V75" s="21"/>
      <c r="W75" s="2"/>
    </row>
    <row r="76" spans="2:24" x14ac:dyDescent="0.6">
      <c r="C76" s="73" t="s">
        <v>11</v>
      </c>
      <c r="D76" s="73"/>
      <c r="V76" s="21"/>
      <c r="W76" s="2"/>
    </row>
    <row r="77" spans="2:24" x14ac:dyDescent="0.6">
      <c r="C77" s="73" t="s">
        <v>8</v>
      </c>
      <c r="D77" s="73"/>
      <c r="V77" s="21"/>
      <c r="W77" s="2"/>
    </row>
    <row r="78" spans="2:24" x14ac:dyDescent="0.6"/>
    <row r="79" spans="2:24" hidden="1" x14ac:dyDescent="0.6"/>
    <row r="80" spans="2:24" hidden="1" x14ac:dyDescent="0.6"/>
    <row r="81" hidden="1" x14ac:dyDescent="0.6"/>
    <row r="82" hidden="1" x14ac:dyDescent="0.6"/>
    <row r="83" hidden="1" x14ac:dyDescent="0.6"/>
    <row r="84" hidden="1" x14ac:dyDescent="0.6"/>
    <row r="85" hidden="1" x14ac:dyDescent="0.6"/>
    <row r="86" hidden="1" x14ac:dyDescent="0.6"/>
    <row r="87" hidden="1" x14ac:dyDescent="0.6"/>
    <row r="88" hidden="1" x14ac:dyDescent="0.6"/>
    <row r="89" hidden="1" x14ac:dyDescent="0.6"/>
    <row r="90" hidden="1" x14ac:dyDescent="0.6"/>
    <row r="91" hidden="1" x14ac:dyDescent="0.6"/>
    <row r="92" hidden="1" x14ac:dyDescent="0.6"/>
    <row r="93" hidden="1" x14ac:dyDescent="0.6"/>
    <row r="94" hidden="1" x14ac:dyDescent="0.6"/>
    <row r="95" hidden="1" x14ac:dyDescent="0.6"/>
    <row r="96" hidden="1" x14ac:dyDescent="0.6"/>
    <row r="97" hidden="1" x14ac:dyDescent="0.6"/>
    <row r="98" hidden="1" x14ac:dyDescent="0.6"/>
    <row r="99" hidden="1" x14ac:dyDescent="0.6"/>
    <row r="100" hidden="1" x14ac:dyDescent="0.6"/>
    <row r="101" hidden="1" x14ac:dyDescent="0.6"/>
    <row r="102" hidden="1" x14ac:dyDescent="0.6"/>
    <row r="103" hidden="1" x14ac:dyDescent="0.6"/>
    <row r="104" hidden="1" x14ac:dyDescent="0.6"/>
    <row r="105" hidden="1" x14ac:dyDescent="0.6"/>
    <row r="106" hidden="1" x14ac:dyDescent="0.6"/>
    <row r="107" hidden="1" x14ac:dyDescent="0.6"/>
    <row r="108" hidden="1" x14ac:dyDescent="0.6"/>
    <row r="109" hidden="1" x14ac:dyDescent="0.6"/>
    <row r="110" hidden="1" x14ac:dyDescent="0.6"/>
    <row r="111" hidden="1" x14ac:dyDescent="0.6"/>
    <row r="112" hidden="1" x14ac:dyDescent="0.6"/>
    <row r="113" hidden="1" x14ac:dyDescent="0.6"/>
    <row r="114" hidden="1" x14ac:dyDescent="0.6"/>
    <row r="115" hidden="1" x14ac:dyDescent="0.6"/>
    <row r="116" hidden="1" x14ac:dyDescent="0.6"/>
    <row r="117" hidden="1" x14ac:dyDescent="0.6"/>
    <row r="118" hidden="1" x14ac:dyDescent="0.6"/>
    <row r="119" hidden="1" x14ac:dyDescent="0.6"/>
    <row r="120" hidden="1" x14ac:dyDescent="0.6"/>
    <row r="121" hidden="1" x14ac:dyDescent="0.6"/>
    <row r="122" hidden="1" x14ac:dyDescent="0.6"/>
    <row r="123" hidden="1" x14ac:dyDescent="0.6"/>
    <row r="124" hidden="1" x14ac:dyDescent="0.6"/>
    <row r="125" hidden="1" x14ac:dyDescent="0.6"/>
    <row r="126" hidden="1" x14ac:dyDescent="0.6"/>
    <row r="127" hidden="1" x14ac:dyDescent="0.6"/>
    <row r="128" hidden="1" x14ac:dyDescent="0.6"/>
    <row r="129" hidden="1" x14ac:dyDescent="0.6"/>
    <row r="130" hidden="1" x14ac:dyDescent="0.6"/>
    <row r="131" hidden="1" x14ac:dyDescent="0.6"/>
    <row r="132" hidden="1" x14ac:dyDescent="0.6"/>
    <row r="133" hidden="1" x14ac:dyDescent="0.6"/>
    <row r="134" hidden="1" x14ac:dyDescent="0.6"/>
    <row r="135" hidden="1" x14ac:dyDescent="0.6"/>
    <row r="136" hidden="1" x14ac:dyDescent="0.6"/>
    <row r="137" hidden="1" x14ac:dyDescent="0.6"/>
    <row r="138" hidden="1" x14ac:dyDescent="0.6"/>
    <row r="139" hidden="1" x14ac:dyDescent="0.6"/>
    <row r="140" hidden="1" x14ac:dyDescent="0.6"/>
    <row r="141" hidden="1" x14ac:dyDescent="0.6"/>
    <row r="142" hidden="1" x14ac:dyDescent="0.6"/>
    <row r="143" hidden="1" x14ac:dyDescent="0.6"/>
    <row r="144" hidden="1" x14ac:dyDescent="0.6"/>
    <row r="145" hidden="1" x14ac:dyDescent="0.6"/>
    <row r="146" hidden="1" x14ac:dyDescent="0.6"/>
    <row r="147" hidden="1" x14ac:dyDescent="0.6"/>
    <row r="148" hidden="1" x14ac:dyDescent="0.6"/>
    <row r="149" hidden="1" x14ac:dyDescent="0.6"/>
    <row r="150" hidden="1" x14ac:dyDescent="0.6"/>
    <row r="151" hidden="1" x14ac:dyDescent="0.6"/>
    <row r="152" hidden="1" x14ac:dyDescent="0.6"/>
    <row r="153" hidden="1" x14ac:dyDescent="0.6"/>
    <row r="154" hidden="1" x14ac:dyDescent="0.6"/>
    <row r="155" hidden="1" x14ac:dyDescent="0.6"/>
    <row r="156" hidden="1" x14ac:dyDescent="0.6"/>
    <row r="157" hidden="1" x14ac:dyDescent="0.6"/>
    <row r="158" hidden="1" x14ac:dyDescent="0.6"/>
    <row r="159" hidden="1" x14ac:dyDescent="0.6"/>
    <row r="160" hidden="1" x14ac:dyDescent="0.6"/>
    <row r="161" hidden="1" x14ac:dyDescent="0.6"/>
    <row r="162" hidden="1" x14ac:dyDescent="0.6"/>
    <row r="163" hidden="1" x14ac:dyDescent="0.6"/>
    <row r="164" hidden="1" x14ac:dyDescent="0.6"/>
    <row r="165" hidden="1" x14ac:dyDescent="0.6"/>
    <row r="166" hidden="1" x14ac:dyDescent="0.6"/>
    <row r="167" hidden="1" x14ac:dyDescent="0.6"/>
    <row r="168" hidden="1" x14ac:dyDescent="0.6"/>
    <row r="169" hidden="1" x14ac:dyDescent="0.6"/>
    <row r="170" hidden="1" x14ac:dyDescent="0.6"/>
    <row r="171" hidden="1" x14ac:dyDescent="0.6"/>
    <row r="172" hidden="1" x14ac:dyDescent="0.6"/>
    <row r="173" hidden="1" x14ac:dyDescent="0.6"/>
    <row r="174" hidden="1" x14ac:dyDescent="0.6"/>
    <row r="175" hidden="1" x14ac:dyDescent="0.6"/>
    <row r="176" hidden="1" x14ac:dyDescent="0.6"/>
    <row r="177" hidden="1" x14ac:dyDescent="0.6"/>
    <row r="178" hidden="1" x14ac:dyDescent="0.6"/>
    <row r="179" hidden="1" x14ac:dyDescent="0.6"/>
    <row r="180" hidden="1" x14ac:dyDescent="0.6"/>
    <row r="181" hidden="1" x14ac:dyDescent="0.6"/>
    <row r="182" hidden="1" x14ac:dyDescent="0.6"/>
    <row r="183" hidden="1" x14ac:dyDescent="0.6"/>
    <row r="184" hidden="1" x14ac:dyDescent="0.6"/>
    <row r="185" hidden="1" x14ac:dyDescent="0.6"/>
    <row r="186" hidden="1" x14ac:dyDescent="0.6"/>
    <row r="187" hidden="1" x14ac:dyDescent="0.6"/>
    <row r="188" hidden="1" x14ac:dyDescent="0.6"/>
    <row r="189" hidden="1" x14ac:dyDescent="0.6"/>
    <row r="190" hidden="1" x14ac:dyDescent="0.6"/>
    <row r="191" hidden="1" x14ac:dyDescent="0.6"/>
    <row r="192" hidden="1" x14ac:dyDescent="0.6"/>
    <row r="193" hidden="1" x14ac:dyDescent="0.6"/>
    <row r="194" hidden="1" x14ac:dyDescent="0.6"/>
    <row r="195" hidden="1" x14ac:dyDescent="0.6"/>
    <row r="196" hidden="1" x14ac:dyDescent="0.6"/>
    <row r="197" x14ac:dyDescent="0.6"/>
    <row r="198" x14ac:dyDescent="0.6"/>
    <row r="199" x14ac:dyDescent="0.6"/>
    <row r="200" x14ac:dyDescent="0.6"/>
  </sheetData>
  <sheetProtection sheet="1" objects="1" scenarios="1"/>
  <mergeCells count="54">
    <mergeCell ref="C31:H31"/>
    <mergeCell ref="C18:H18"/>
    <mergeCell ref="C19:H19"/>
    <mergeCell ref="C20:H20"/>
    <mergeCell ref="C21:H21"/>
    <mergeCell ref="C30:H30"/>
    <mergeCell ref="C22:H22"/>
    <mergeCell ref="C23:H23"/>
    <mergeCell ref="C24:H24"/>
    <mergeCell ref="C25:H25"/>
    <mergeCell ref="C26:H26"/>
    <mergeCell ref="C27:H27"/>
    <mergeCell ref="C28:H28"/>
    <mergeCell ref="C29:H29"/>
    <mergeCell ref="C69:D69"/>
    <mergeCell ref="C70:D70"/>
    <mergeCell ref="C71:D71"/>
    <mergeCell ref="R63:R65"/>
    <mergeCell ref="C52:D52"/>
    <mergeCell ref="C53:D53"/>
    <mergeCell ref="C54:D54"/>
    <mergeCell ref="C55:D55"/>
    <mergeCell ref="T45:T47"/>
    <mergeCell ref="T63:T65"/>
    <mergeCell ref="V63:V65"/>
    <mergeCell ref="C67:D67"/>
    <mergeCell ref="C68:D68"/>
    <mergeCell ref="F63:H63"/>
    <mergeCell ref="J63:J65"/>
    <mergeCell ref="L63:L65"/>
    <mergeCell ref="N63:N65"/>
    <mergeCell ref="P63:P65"/>
    <mergeCell ref="C63:D65"/>
    <mergeCell ref="J45:J47"/>
    <mergeCell ref="L45:L47"/>
    <mergeCell ref="N45:N47"/>
    <mergeCell ref="P45:P47"/>
    <mergeCell ref="R45:R47"/>
    <mergeCell ref="C7:V7"/>
    <mergeCell ref="J14:L14"/>
    <mergeCell ref="C10:L10"/>
    <mergeCell ref="C51:D51"/>
    <mergeCell ref="C32:H32"/>
    <mergeCell ref="C33:H33"/>
    <mergeCell ref="C34:H34"/>
    <mergeCell ref="C35:H35"/>
    <mergeCell ref="C36:H36"/>
    <mergeCell ref="C37:H37"/>
    <mergeCell ref="C39:H39"/>
    <mergeCell ref="V45:V47"/>
    <mergeCell ref="F45:H45"/>
    <mergeCell ref="C45:D47"/>
    <mergeCell ref="C49:D49"/>
    <mergeCell ref="C50:D50"/>
  </mergeCells>
  <dataValidations count="1">
    <dataValidation type="list" allowBlank="1" showInputMessage="1" showErrorMessage="1" sqref="D12:I12 C10:C11">
      <formula1>ddConsortia</formula1>
    </dataValidation>
  </dataValidations>
  <pageMargins left="0.2" right="0.2" top="0.25" bottom="0.25" header="0.05" footer="0.05"/>
  <pageSetup scale="9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R176"/>
  <sheetViews>
    <sheetView workbookViewId="0">
      <selection activeCell="J48" sqref="J48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100"/>
      <c r="L17" s="101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College of Siskiyous</v>
      </c>
      <c r="D20" s="127"/>
      <c r="E20" s="127"/>
      <c r="F20" s="127"/>
      <c r="G20" s="127"/>
      <c r="H20" s="128"/>
      <c r="I20" s="18"/>
      <c r="J20" s="98"/>
      <c r="K20" s="91"/>
      <c r="L20" s="98">
        <v>181956</v>
      </c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/>
      <c r="G29" s="18"/>
      <c r="H29" s="98">
        <v>54587</v>
      </c>
      <c r="I29" s="18"/>
      <c r="J29" s="98"/>
      <c r="K29" s="18"/>
      <c r="L29" s="98"/>
      <c r="M29" s="18"/>
      <c r="N29" s="98"/>
      <c r="O29" s="18"/>
      <c r="P29" s="98"/>
      <c r="Q29" s="18"/>
      <c r="R29" s="98"/>
      <c r="S29" s="18"/>
      <c r="T29" s="98"/>
      <c r="U29" s="18"/>
      <c r="V29" s="45">
        <f t="shared" ref="V29:V35" si="0">SUM(F29:T29)</f>
        <v>54587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/>
      <c r="G30" s="18"/>
      <c r="H30" s="98">
        <v>14556</v>
      </c>
      <c r="I30" s="18"/>
      <c r="J30" s="98"/>
      <c r="K30" s="18"/>
      <c r="L30" s="98"/>
      <c r="M30" s="18"/>
      <c r="N30" s="98"/>
      <c r="O30" s="18"/>
      <c r="P30" s="98"/>
      <c r="Q30" s="18"/>
      <c r="R30" s="98"/>
      <c r="S30" s="18"/>
      <c r="T30" s="98"/>
      <c r="U30" s="18"/>
      <c r="V30" s="45">
        <f t="shared" si="0"/>
        <v>14556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/>
      <c r="G31" s="18"/>
      <c r="H31" s="98">
        <v>20015</v>
      </c>
      <c r="I31" s="18"/>
      <c r="J31" s="98"/>
      <c r="K31" s="18"/>
      <c r="L31" s="98"/>
      <c r="M31" s="18"/>
      <c r="N31" s="98"/>
      <c r="O31" s="18"/>
      <c r="P31" s="98"/>
      <c r="Q31" s="18"/>
      <c r="R31" s="98"/>
      <c r="S31" s="18"/>
      <c r="T31" s="98"/>
      <c r="U31" s="18"/>
      <c r="V31" s="45">
        <f t="shared" si="0"/>
        <v>20015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/>
      <c r="G32" s="18"/>
      <c r="H32" s="98">
        <v>30933</v>
      </c>
      <c r="I32" s="18"/>
      <c r="J32" s="98"/>
      <c r="K32" s="18"/>
      <c r="L32" s="98"/>
      <c r="M32" s="18"/>
      <c r="N32" s="98"/>
      <c r="O32" s="18"/>
      <c r="P32" s="98"/>
      <c r="Q32" s="18"/>
      <c r="R32" s="98"/>
      <c r="S32" s="18"/>
      <c r="T32" s="98"/>
      <c r="U32" s="18"/>
      <c r="V32" s="45">
        <f t="shared" si="0"/>
        <v>30933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/>
      <c r="G33" s="18"/>
      <c r="H33" s="98">
        <v>5459</v>
      </c>
      <c r="I33" s="18"/>
      <c r="J33" s="98"/>
      <c r="K33" s="18"/>
      <c r="L33" s="98"/>
      <c r="M33" s="18"/>
      <c r="N33" s="98"/>
      <c r="O33" s="18"/>
      <c r="P33" s="98"/>
      <c r="Q33" s="18"/>
      <c r="R33" s="98"/>
      <c r="S33" s="18"/>
      <c r="T33" s="98"/>
      <c r="U33" s="18"/>
      <c r="V33" s="45">
        <f t="shared" si="0"/>
        <v>5459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/>
      <c r="G34" s="18"/>
      <c r="H34" s="98">
        <v>3639</v>
      </c>
      <c r="I34" s="18"/>
      <c r="J34" s="98"/>
      <c r="K34" s="18"/>
      <c r="L34" s="98"/>
      <c r="M34" s="18"/>
      <c r="N34" s="98"/>
      <c r="O34" s="18"/>
      <c r="P34" s="98"/>
      <c r="Q34" s="18"/>
      <c r="R34" s="98"/>
      <c r="S34" s="18"/>
      <c r="T34" s="98"/>
      <c r="U34" s="18"/>
      <c r="V34" s="45">
        <f t="shared" si="0"/>
        <v>3639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/>
      <c r="G35" s="18"/>
      <c r="H35" s="98">
        <v>16376</v>
      </c>
      <c r="I35" s="18"/>
      <c r="J35" s="98"/>
      <c r="K35" s="18"/>
      <c r="L35" s="98"/>
      <c r="M35" s="18"/>
      <c r="N35" s="98"/>
      <c r="O35" s="18"/>
      <c r="P35" s="98"/>
      <c r="Q35" s="18"/>
      <c r="R35" s="98"/>
      <c r="S35" s="18"/>
      <c r="T35" s="98"/>
      <c r="U35" s="18"/>
      <c r="V35" s="45">
        <f t="shared" si="0"/>
        <v>16376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0</v>
      </c>
      <c r="G37" s="17"/>
      <c r="H37" s="45">
        <f>SUM(H29:H35)</f>
        <v>145565</v>
      </c>
      <c r="I37" s="17"/>
      <c r="J37" s="45">
        <f>SUM(J29:J35)</f>
        <v>0</v>
      </c>
      <c r="K37" s="17"/>
      <c r="L37" s="45">
        <f>SUM(L29:L35)</f>
        <v>0</v>
      </c>
      <c r="M37" s="17"/>
      <c r="N37" s="45">
        <f>SUM(N29:N35)</f>
        <v>0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145565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>
        <v>7278</v>
      </c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 t="shared" ref="V47:V51" si="1">SUM(F47:T47)</f>
        <v>7278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>
        <v>9098</v>
      </c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si="1"/>
        <v>9098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>
        <v>10917</v>
      </c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10917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>
        <v>5459</v>
      </c>
      <c r="I50" s="18"/>
      <c r="J50" s="98"/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5459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>
        <v>3639</v>
      </c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 t="shared" si="1"/>
        <v>3639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36391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36391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102" t="s">
        <v>11</v>
      </c>
      <c r="D56" s="102"/>
      <c r="V56" s="21"/>
      <c r="W56" s="2"/>
    </row>
    <row r="57" spans="2:24" ht="13" x14ac:dyDescent="0.6">
      <c r="C57" s="102" t="s">
        <v>8</v>
      </c>
      <c r="D57" s="102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V25:V27"/>
    <mergeCell ref="C29:D29"/>
    <mergeCell ref="C8:L12"/>
    <mergeCell ref="J16:L16"/>
    <mergeCell ref="C20:H20"/>
    <mergeCell ref="C25:D27"/>
    <mergeCell ref="F25:H25"/>
    <mergeCell ref="J25:J27"/>
    <mergeCell ref="L25:L27"/>
  </mergeCells>
  <dataValidations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scale="5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JR176"/>
  <sheetViews>
    <sheetView topLeftCell="A7" workbookViewId="0">
      <selection activeCell="L35" sqref="L35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100"/>
      <c r="L17" s="101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Siskiyou Training and Employment Program-STEP</v>
      </c>
      <c r="D20" s="127"/>
      <c r="E20" s="127"/>
      <c r="F20" s="127"/>
      <c r="G20" s="127"/>
      <c r="H20" s="128"/>
      <c r="I20" s="18"/>
      <c r="J20" s="98"/>
      <c r="K20" s="91"/>
      <c r="L20" s="98">
        <v>17660</v>
      </c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/>
      <c r="G29" s="18"/>
      <c r="H29" s="98">
        <v>5298</v>
      </c>
      <c r="I29" s="18"/>
      <c r="J29" s="98">
        <v>2000</v>
      </c>
      <c r="K29" s="18"/>
      <c r="L29" s="98"/>
      <c r="M29" s="18"/>
      <c r="N29" s="98"/>
      <c r="O29" s="18"/>
      <c r="P29" s="98"/>
      <c r="Q29" s="18"/>
      <c r="R29" s="98"/>
      <c r="S29" s="18"/>
      <c r="T29" s="98"/>
      <c r="U29" s="18"/>
      <c r="V29" s="45">
        <f t="shared" ref="V29:V35" si="0">SUM(F29:T29)</f>
        <v>7298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/>
      <c r="G30" s="18"/>
      <c r="H30" s="98">
        <v>1413</v>
      </c>
      <c r="I30" s="18"/>
      <c r="J30" s="98">
        <v>800</v>
      </c>
      <c r="K30" s="18"/>
      <c r="L30" s="98"/>
      <c r="M30" s="18"/>
      <c r="N30" s="98"/>
      <c r="O30" s="18"/>
      <c r="P30" s="98"/>
      <c r="Q30" s="18"/>
      <c r="R30" s="98"/>
      <c r="S30" s="18"/>
      <c r="T30" s="98"/>
      <c r="U30" s="18"/>
      <c r="V30" s="45">
        <f t="shared" si="0"/>
        <v>2213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/>
      <c r="G31" s="18"/>
      <c r="H31" s="98">
        <v>1943</v>
      </c>
      <c r="I31" s="18"/>
      <c r="J31" s="98">
        <v>4000</v>
      </c>
      <c r="K31" s="18"/>
      <c r="L31" s="98"/>
      <c r="M31" s="18"/>
      <c r="N31" s="98"/>
      <c r="O31" s="18"/>
      <c r="P31" s="98"/>
      <c r="Q31" s="18"/>
      <c r="R31" s="98"/>
      <c r="S31" s="18"/>
      <c r="T31" s="98"/>
      <c r="U31" s="18"/>
      <c r="V31" s="45">
        <f t="shared" si="0"/>
        <v>5943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/>
      <c r="G32" s="18"/>
      <c r="H32" s="98">
        <v>3002</v>
      </c>
      <c r="I32" s="18"/>
      <c r="J32" s="98">
        <v>8710</v>
      </c>
      <c r="K32" s="18"/>
      <c r="L32" s="98"/>
      <c r="M32" s="18"/>
      <c r="N32" s="98"/>
      <c r="O32" s="18"/>
      <c r="P32" s="98"/>
      <c r="Q32" s="18"/>
      <c r="R32" s="98"/>
      <c r="S32" s="18"/>
      <c r="T32" s="98"/>
      <c r="U32" s="18"/>
      <c r="V32" s="45">
        <f t="shared" si="0"/>
        <v>11712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/>
      <c r="G33" s="18"/>
      <c r="H33" s="98">
        <v>530</v>
      </c>
      <c r="I33" s="18"/>
      <c r="J33" s="98">
        <v>0</v>
      </c>
      <c r="K33" s="18"/>
      <c r="L33" s="98"/>
      <c r="M33" s="18"/>
      <c r="N33" s="98"/>
      <c r="O33" s="18"/>
      <c r="P33" s="98"/>
      <c r="Q33" s="18"/>
      <c r="R33" s="98"/>
      <c r="S33" s="18"/>
      <c r="T33" s="98"/>
      <c r="U33" s="18"/>
      <c r="V33" s="45">
        <f t="shared" si="0"/>
        <v>530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/>
      <c r="G34" s="18"/>
      <c r="H34" s="98">
        <v>353</v>
      </c>
      <c r="I34" s="18"/>
      <c r="J34" s="98">
        <v>1050</v>
      </c>
      <c r="K34" s="18"/>
      <c r="L34" s="98"/>
      <c r="M34" s="18"/>
      <c r="N34" s="98"/>
      <c r="O34" s="18"/>
      <c r="P34" s="98"/>
      <c r="Q34" s="18"/>
      <c r="R34" s="98"/>
      <c r="S34" s="18"/>
      <c r="T34" s="98"/>
      <c r="U34" s="18"/>
      <c r="V34" s="45">
        <f t="shared" si="0"/>
        <v>1403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/>
      <c r="G35" s="18"/>
      <c r="H35" s="98">
        <v>1589</v>
      </c>
      <c r="I35" s="18"/>
      <c r="J35" s="98">
        <v>1200</v>
      </c>
      <c r="K35" s="18"/>
      <c r="L35" s="98"/>
      <c r="M35" s="18"/>
      <c r="N35" s="98"/>
      <c r="O35" s="18"/>
      <c r="P35" s="98"/>
      <c r="Q35" s="18"/>
      <c r="R35" s="98"/>
      <c r="S35" s="18"/>
      <c r="T35" s="98"/>
      <c r="U35" s="18"/>
      <c r="V35" s="45">
        <f t="shared" si="0"/>
        <v>2789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0</v>
      </c>
      <c r="G37" s="17"/>
      <c r="H37" s="45">
        <f>SUM(H29:H35)</f>
        <v>14128</v>
      </c>
      <c r="I37" s="17"/>
      <c r="J37" s="45">
        <f>SUM(J29:J35)</f>
        <v>17760</v>
      </c>
      <c r="K37" s="17"/>
      <c r="L37" s="45">
        <f>SUM(L29:L35)</f>
        <v>0</v>
      </c>
      <c r="M37" s="17"/>
      <c r="N37" s="45">
        <f>SUM(N29:N35)</f>
        <v>0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31888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>
        <v>706</v>
      </c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 t="shared" ref="V47:V51" si="1">SUM(F47:T47)</f>
        <v>706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>
        <v>883</v>
      </c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si="1"/>
        <v>883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>
        <v>1060</v>
      </c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1060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>
        <v>530</v>
      </c>
      <c r="I50" s="18"/>
      <c r="J50" s="98"/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530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>
        <v>353</v>
      </c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 t="shared" si="1"/>
        <v>353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3532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3532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102" t="s">
        <v>11</v>
      </c>
      <c r="D56" s="102"/>
      <c r="V56" s="21"/>
      <c r="W56" s="2"/>
    </row>
    <row r="57" spans="2:24" ht="13" x14ac:dyDescent="0.6">
      <c r="C57" s="102" t="s">
        <v>8</v>
      </c>
      <c r="D57" s="102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V25:V27"/>
    <mergeCell ref="C29:D29"/>
    <mergeCell ref="C8:L12"/>
    <mergeCell ref="J16:L16"/>
    <mergeCell ref="C20:H20"/>
    <mergeCell ref="C25:D27"/>
    <mergeCell ref="F25:H25"/>
    <mergeCell ref="J25:J27"/>
    <mergeCell ref="L25:L27"/>
  </mergeCells>
  <dataValidations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scale="5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R176"/>
  <sheetViews>
    <sheetView workbookViewId="0">
      <selection activeCell="J48" sqref="J48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100"/>
      <c r="L17" s="101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Siskiyou County Office of Ed</v>
      </c>
      <c r="D20" s="127"/>
      <c r="E20" s="127"/>
      <c r="F20" s="127"/>
      <c r="G20" s="127"/>
      <c r="H20" s="128"/>
      <c r="I20" s="18"/>
      <c r="J20" s="98"/>
      <c r="K20" s="91"/>
      <c r="L20" s="98">
        <v>4848</v>
      </c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/>
      <c r="G29" s="18"/>
      <c r="H29" s="98">
        <v>1454</v>
      </c>
      <c r="I29" s="18"/>
      <c r="J29" s="98"/>
      <c r="K29" s="18"/>
      <c r="L29" s="98"/>
      <c r="M29" s="18"/>
      <c r="N29" s="98"/>
      <c r="O29" s="18"/>
      <c r="P29" s="98"/>
      <c r="Q29" s="18"/>
      <c r="R29" s="98"/>
      <c r="S29" s="18"/>
      <c r="T29" s="98"/>
      <c r="U29" s="18"/>
      <c r="V29" s="45">
        <f t="shared" ref="V29:V35" si="0">SUM(F29:T29)</f>
        <v>1454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/>
      <c r="G30" s="18"/>
      <c r="H30" s="98">
        <v>388</v>
      </c>
      <c r="I30" s="18"/>
      <c r="J30" s="98"/>
      <c r="K30" s="18"/>
      <c r="L30" s="98"/>
      <c r="M30" s="18"/>
      <c r="N30" s="98"/>
      <c r="O30" s="18"/>
      <c r="P30" s="98"/>
      <c r="Q30" s="18"/>
      <c r="R30" s="98"/>
      <c r="S30" s="18"/>
      <c r="T30" s="98"/>
      <c r="U30" s="18"/>
      <c r="V30" s="45">
        <f t="shared" si="0"/>
        <v>388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/>
      <c r="G31" s="18"/>
      <c r="H31" s="98">
        <v>534</v>
      </c>
      <c r="I31" s="18"/>
      <c r="J31" s="98"/>
      <c r="K31" s="18"/>
      <c r="L31" s="98"/>
      <c r="M31" s="18"/>
      <c r="N31" s="98"/>
      <c r="O31" s="18"/>
      <c r="P31" s="98"/>
      <c r="Q31" s="18"/>
      <c r="R31" s="98"/>
      <c r="S31" s="18"/>
      <c r="T31" s="98"/>
      <c r="U31" s="18"/>
      <c r="V31" s="45">
        <f t="shared" si="0"/>
        <v>534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/>
      <c r="G32" s="18"/>
      <c r="H32" s="98">
        <v>824</v>
      </c>
      <c r="I32" s="18"/>
      <c r="J32" s="98"/>
      <c r="K32" s="18"/>
      <c r="L32" s="98"/>
      <c r="M32" s="18"/>
      <c r="N32" s="98"/>
      <c r="O32" s="18"/>
      <c r="P32" s="98"/>
      <c r="Q32" s="18"/>
      <c r="R32" s="98"/>
      <c r="S32" s="18"/>
      <c r="T32" s="98"/>
      <c r="U32" s="18"/>
      <c r="V32" s="45">
        <f t="shared" si="0"/>
        <v>824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/>
      <c r="G33" s="18"/>
      <c r="H33" s="98">
        <v>145</v>
      </c>
      <c r="I33" s="18"/>
      <c r="J33" s="98"/>
      <c r="K33" s="18"/>
      <c r="L33" s="98"/>
      <c r="M33" s="18"/>
      <c r="N33" s="98"/>
      <c r="O33" s="18"/>
      <c r="P33" s="98"/>
      <c r="Q33" s="18"/>
      <c r="R33" s="98"/>
      <c r="S33" s="18"/>
      <c r="T33" s="98"/>
      <c r="U33" s="18"/>
      <c r="V33" s="45">
        <f t="shared" si="0"/>
        <v>145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/>
      <c r="G34" s="18"/>
      <c r="H34" s="98">
        <v>97</v>
      </c>
      <c r="I34" s="18"/>
      <c r="J34" s="98"/>
      <c r="K34" s="18"/>
      <c r="L34" s="98"/>
      <c r="M34" s="18"/>
      <c r="N34" s="98"/>
      <c r="O34" s="18"/>
      <c r="P34" s="98"/>
      <c r="Q34" s="18"/>
      <c r="R34" s="98"/>
      <c r="S34" s="18"/>
      <c r="T34" s="98"/>
      <c r="U34" s="18"/>
      <c r="V34" s="45">
        <f t="shared" si="0"/>
        <v>97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/>
      <c r="G35" s="18"/>
      <c r="H35" s="98">
        <v>436</v>
      </c>
      <c r="I35" s="18"/>
      <c r="J35" s="98"/>
      <c r="K35" s="18"/>
      <c r="L35" s="98"/>
      <c r="M35" s="18"/>
      <c r="N35" s="98"/>
      <c r="O35" s="18"/>
      <c r="P35" s="98"/>
      <c r="Q35" s="18"/>
      <c r="R35" s="98"/>
      <c r="S35" s="18"/>
      <c r="T35" s="98"/>
      <c r="U35" s="18"/>
      <c r="V35" s="45">
        <f t="shared" si="0"/>
        <v>436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0</v>
      </c>
      <c r="G37" s="17"/>
      <c r="H37" s="45">
        <f>SUM(H29:H35)</f>
        <v>3878</v>
      </c>
      <c r="I37" s="17"/>
      <c r="J37" s="45">
        <f>SUM(J29:J35)</f>
        <v>0</v>
      </c>
      <c r="K37" s="17"/>
      <c r="L37" s="45">
        <f>SUM(L29:L35)</f>
        <v>0</v>
      </c>
      <c r="M37" s="17"/>
      <c r="N37" s="45">
        <f>SUM(N29:N35)</f>
        <v>0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3878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>
        <v>194</v>
      </c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 t="shared" ref="V47:V51" si="1">SUM(F47:T47)</f>
        <v>194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>
        <v>243</v>
      </c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si="1"/>
        <v>243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>
        <v>291</v>
      </c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291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>
        <v>145</v>
      </c>
      <c r="I50" s="18"/>
      <c r="J50" s="98"/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145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>
        <v>97</v>
      </c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 t="shared" si="1"/>
        <v>97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970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970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102" t="s">
        <v>11</v>
      </c>
      <c r="D56" s="102"/>
      <c r="V56" s="21"/>
      <c r="W56" s="2"/>
    </row>
    <row r="57" spans="2:24" ht="13" x14ac:dyDescent="0.6">
      <c r="C57" s="102" t="s">
        <v>8</v>
      </c>
      <c r="D57" s="102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V25:V27"/>
    <mergeCell ref="C29:D29"/>
    <mergeCell ref="C8:L12"/>
    <mergeCell ref="J16:L16"/>
    <mergeCell ref="C20:H20"/>
    <mergeCell ref="C25:D27"/>
    <mergeCell ref="F25:H25"/>
    <mergeCell ref="J25:J27"/>
    <mergeCell ref="L25:L27"/>
  </mergeCells>
  <dataValidations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scale="5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R176"/>
  <sheetViews>
    <sheetView workbookViewId="0">
      <selection activeCell="H29" sqref="H29:H35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100"/>
      <c r="L17" s="101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Member Name 10</v>
      </c>
      <c r="D20" s="127"/>
      <c r="E20" s="127"/>
      <c r="F20" s="127"/>
      <c r="G20" s="127"/>
      <c r="H20" s="128"/>
      <c r="I20" s="18"/>
      <c r="J20" s="98"/>
      <c r="K20" s="91"/>
      <c r="L20" s="98"/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/>
      <c r="G29" s="18"/>
      <c r="H29" s="98"/>
      <c r="I29" s="18"/>
      <c r="J29" s="98"/>
      <c r="K29" s="18"/>
      <c r="L29" s="98"/>
      <c r="M29" s="18"/>
      <c r="N29" s="98"/>
      <c r="O29" s="18"/>
      <c r="P29" s="98"/>
      <c r="Q29" s="18"/>
      <c r="R29" s="98"/>
      <c r="S29" s="18"/>
      <c r="T29" s="98"/>
      <c r="U29" s="18"/>
      <c r="V29" s="45">
        <f t="shared" ref="V29:V35" si="0">SUM(F29:T29)</f>
        <v>0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/>
      <c r="G30" s="18"/>
      <c r="H30" s="98"/>
      <c r="I30" s="18"/>
      <c r="J30" s="98"/>
      <c r="K30" s="18"/>
      <c r="L30" s="98"/>
      <c r="M30" s="18"/>
      <c r="N30" s="98"/>
      <c r="O30" s="18"/>
      <c r="P30" s="98"/>
      <c r="Q30" s="18"/>
      <c r="R30" s="98"/>
      <c r="S30" s="18"/>
      <c r="T30" s="98"/>
      <c r="U30" s="18"/>
      <c r="V30" s="45">
        <f t="shared" si="0"/>
        <v>0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/>
      <c r="G31" s="18"/>
      <c r="H31" s="98"/>
      <c r="I31" s="18"/>
      <c r="J31" s="98"/>
      <c r="K31" s="18"/>
      <c r="L31" s="98"/>
      <c r="M31" s="18"/>
      <c r="N31" s="98"/>
      <c r="O31" s="18"/>
      <c r="P31" s="98"/>
      <c r="Q31" s="18"/>
      <c r="R31" s="98"/>
      <c r="S31" s="18"/>
      <c r="T31" s="98"/>
      <c r="U31" s="18"/>
      <c r="V31" s="45">
        <f t="shared" si="0"/>
        <v>0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/>
      <c r="G32" s="18"/>
      <c r="H32" s="98"/>
      <c r="I32" s="18"/>
      <c r="J32" s="98"/>
      <c r="K32" s="18"/>
      <c r="L32" s="98"/>
      <c r="M32" s="18"/>
      <c r="N32" s="98"/>
      <c r="O32" s="18"/>
      <c r="P32" s="98"/>
      <c r="Q32" s="18"/>
      <c r="R32" s="98"/>
      <c r="S32" s="18"/>
      <c r="T32" s="98"/>
      <c r="U32" s="18"/>
      <c r="V32" s="45">
        <f t="shared" si="0"/>
        <v>0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/>
      <c r="G33" s="18"/>
      <c r="H33" s="98"/>
      <c r="I33" s="18"/>
      <c r="J33" s="98"/>
      <c r="K33" s="18"/>
      <c r="L33" s="98"/>
      <c r="M33" s="18"/>
      <c r="N33" s="98"/>
      <c r="O33" s="18"/>
      <c r="P33" s="98"/>
      <c r="Q33" s="18"/>
      <c r="R33" s="98"/>
      <c r="S33" s="18"/>
      <c r="T33" s="98"/>
      <c r="U33" s="18"/>
      <c r="V33" s="45">
        <f t="shared" si="0"/>
        <v>0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/>
      <c r="G34" s="18"/>
      <c r="H34" s="98"/>
      <c r="I34" s="18"/>
      <c r="J34" s="98"/>
      <c r="K34" s="18"/>
      <c r="L34" s="98"/>
      <c r="M34" s="18"/>
      <c r="N34" s="98"/>
      <c r="O34" s="18"/>
      <c r="P34" s="98"/>
      <c r="Q34" s="18"/>
      <c r="R34" s="98"/>
      <c r="S34" s="18"/>
      <c r="T34" s="98"/>
      <c r="U34" s="18"/>
      <c r="V34" s="45">
        <f t="shared" si="0"/>
        <v>0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/>
      <c r="G35" s="18"/>
      <c r="H35" s="98"/>
      <c r="I35" s="18"/>
      <c r="J35" s="98"/>
      <c r="K35" s="18"/>
      <c r="L35" s="98"/>
      <c r="M35" s="18"/>
      <c r="N35" s="98"/>
      <c r="O35" s="18"/>
      <c r="P35" s="98"/>
      <c r="Q35" s="18"/>
      <c r="R35" s="98"/>
      <c r="S35" s="18"/>
      <c r="T35" s="98"/>
      <c r="U35" s="18"/>
      <c r="V35" s="45">
        <f t="shared" si="0"/>
        <v>0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0</v>
      </c>
      <c r="G37" s="17"/>
      <c r="H37" s="45">
        <f>SUM(H29:H35)</f>
        <v>0</v>
      </c>
      <c r="I37" s="17"/>
      <c r="J37" s="45">
        <f>SUM(J29:J35)</f>
        <v>0</v>
      </c>
      <c r="K37" s="17"/>
      <c r="L37" s="45">
        <f>SUM(L29:L35)</f>
        <v>0</v>
      </c>
      <c r="M37" s="17"/>
      <c r="N37" s="45">
        <f>SUM(N29:N35)</f>
        <v>0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0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/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 t="shared" ref="V47:V51" si="1">SUM(F47:T47)</f>
        <v>0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/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si="1"/>
        <v>0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/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0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/>
      <c r="I50" s="18"/>
      <c r="J50" s="98"/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0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/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 t="shared" si="1"/>
        <v>0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0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0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102" t="s">
        <v>11</v>
      </c>
      <c r="D56" s="102"/>
      <c r="V56" s="21"/>
      <c r="W56" s="2"/>
    </row>
    <row r="57" spans="2:24" ht="13" x14ac:dyDescent="0.6">
      <c r="C57" s="102" t="s">
        <v>8</v>
      </c>
      <c r="D57" s="102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V25:V27"/>
    <mergeCell ref="C29:D29"/>
    <mergeCell ref="C8:L12"/>
    <mergeCell ref="J16:L16"/>
    <mergeCell ref="C20:H20"/>
    <mergeCell ref="C25:D27"/>
    <mergeCell ref="F25:H25"/>
    <mergeCell ref="J25:J27"/>
    <mergeCell ref="L25:L27"/>
  </mergeCells>
  <dataValidations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R176"/>
  <sheetViews>
    <sheetView workbookViewId="0">
      <selection activeCell="H29" sqref="H29:H35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100"/>
      <c r="L17" s="101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Member Name 11</v>
      </c>
      <c r="D20" s="127"/>
      <c r="E20" s="127"/>
      <c r="F20" s="127"/>
      <c r="G20" s="127"/>
      <c r="H20" s="128"/>
      <c r="I20" s="18"/>
      <c r="J20" s="98"/>
      <c r="K20" s="91"/>
      <c r="L20" s="98"/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/>
      <c r="G29" s="18"/>
      <c r="H29" s="98"/>
      <c r="I29" s="18"/>
      <c r="J29" s="98"/>
      <c r="K29" s="18"/>
      <c r="L29" s="98"/>
      <c r="M29" s="18"/>
      <c r="N29" s="98"/>
      <c r="O29" s="18"/>
      <c r="P29" s="98"/>
      <c r="Q29" s="18"/>
      <c r="R29" s="98"/>
      <c r="S29" s="18"/>
      <c r="T29" s="98"/>
      <c r="U29" s="18"/>
      <c r="V29" s="45">
        <f t="shared" ref="V29:V35" si="0">SUM(F29:T29)</f>
        <v>0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/>
      <c r="G30" s="18"/>
      <c r="H30" s="98"/>
      <c r="I30" s="18"/>
      <c r="J30" s="98"/>
      <c r="K30" s="18"/>
      <c r="L30" s="98"/>
      <c r="M30" s="18"/>
      <c r="N30" s="98"/>
      <c r="O30" s="18"/>
      <c r="P30" s="98"/>
      <c r="Q30" s="18"/>
      <c r="R30" s="98"/>
      <c r="S30" s="18"/>
      <c r="T30" s="98"/>
      <c r="U30" s="18"/>
      <c r="V30" s="45">
        <f t="shared" si="0"/>
        <v>0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/>
      <c r="G31" s="18"/>
      <c r="H31" s="98"/>
      <c r="I31" s="18"/>
      <c r="J31" s="98"/>
      <c r="K31" s="18"/>
      <c r="L31" s="98"/>
      <c r="M31" s="18"/>
      <c r="N31" s="98"/>
      <c r="O31" s="18"/>
      <c r="P31" s="98"/>
      <c r="Q31" s="18"/>
      <c r="R31" s="98"/>
      <c r="S31" s="18"/>
      <c r="T31" s="98"/>
      <c r="U31" s="18"/>
      <c r="V31" s="45">
        <f t="shared" si="0"/>
        <v>0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/>
      <c r="G32" s="18"/>
      <c r="H32" s="98"/>
      <c r="I32" s="18"/>
      <c r="J32" s="98"/>
      <c r="K32" s="18"/>
      <c r="L32" s="98"/>
      <c r="M32" s="18"/>
      <c r="N32" s="98"/>
      <c r="O32" s="18"/>
      <c r="P32" s="98"/>
      <c r="Q32" s="18"/>
      <c r="R32" s="98"/>
      <c r="S32" s="18"/>
      <c r="T32" s="98"/>
      <c r="U32" s="18"/>
      <c r="V32" s="45">
        <f t="shared" si="0"/>
        <v>0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/>
      <c r="G33" s="18"/>
      <c r="H33" s="98"/>
      <c r="I33" s="18"/>
      <c r="J33" s="98"/>
      <c r="K33" s="18"/>
      <c r="L33" s="98"/>
      <c r="M33" s="18"/>
      <c r="N33" s="98"/>
      <c r="O33" s="18"/>
      <c r="P33" s="98"/>
      <c r="Q33" s="18"/>
      <c r="R33" s="98"/>
      <c r="S33" s="18"/>
      <c r="T33" s="98"/>
      <c r="U33" s="18"/>
      <c r="V33" s="45">
        <f t="shared" si="0"/>
        <v>0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/>
      <c r="G34" s="18"/>
      <c r="H34" s="98"/>
      <c r="I34" s="18"/>
      <c r="J34" s="98"/>
      <c r="K34" s="18"/>
      <c r="L34" s="98"/>
      <c r="M34" s="18"/>
      <c r="N34" s="98"/>
      <c r="O34" s="18"/>
      <c r="P34" s="98"/>
      <c r="Q34" s="18"/>
      <c r="R34" s="98"/>
      <c r="S34" s="18"/>
      <c r="T34" s="98"/>
      <c r="U34" s="18"/>
      <c r="V34" s="45">
        <f t="shared" si="0"/>
        <v>0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/>
      <c r="G35" s="18"/>
      <c r="H35" s="98"/>
      <c r="I35" s="18"/>
      <c r="J35" s="98"/>
      <c r="K35" s="18"/>
      <c r="L35" s="98"/>
      <c r="M35" s="18"/>
      <c r="N35" s="98"/>
      <c r="O35" s="18"/>
      <c r="P35" s="98"/>
      <c r="Q35" s="18"/>
      <c r="R35" s="98"/>
      <c r="S35" s="18"/>
      <c r="T35" s="98"/>
      <c r="U35" s="18"/>
      <c r="V35" s="45">
        <f t="shared" si="0"/>
        <v>0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0</v>
      </c>
      <c r="G37" s="17"/>
      <c r="H37" s="45">
        <f>SUM(H29:H35)</f>
        <v>0</v>
      </c>
      <c r="I37" s="17"/>
      <c r="J37" s="45">
        <f>SUM(J29:J35)</f>
        <v>0</v>
      </c>
      <c r="K37" s="17"/>
      <c r="L37" s="45">
        <f>SUM(L29:L35)</f>
        <v>0</v>
      </c>
      <c r="M37" s="17"/>
      <c r="N37" s="45">
        <f>SUM(N29:N35)</f>
        <v>0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0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/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 t="shared" ref="V47:V51" si="1">SUM(F47:T47)</f>
        <v>0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/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si="1"/>
        <v>0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/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0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/>
      <c r="I50" s="18"/>
      <c r="J50" s="98"/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0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/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 t="shared" si="1"/>
        <v>0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0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0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102" t="s">
        <v>11</v>
      </c>
      <c r="D56" s="102"/>
      <c r="V56" s="21"/>
      <c r="W56" s="2"/>
    </row>
    <row r="57" spans="2:24" ht="13" x14ac:dyDescent="0.6">
      <c r="C57" s="102" t="s">
        <v>8</v>
      </c>
      <c r="D57" s="102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V25:V27"/>
    <mergeCell ref="C29:D29"/>
    <mergeCell ref="C8:L12"/>
    <mergeCell ref="J16:L16"/>
    <mergeCell ref="C20:H20"/>
    <mergeCell ref="C25:D27"/>
    <mergeCell ref="F25:H25"/>
    <mergeCell ref="J25:J27"/>
    <mergeCell ref="L25:L27"/>
  </mergeCells>
  <dataValidations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R176"/>
  <sheetViews>
    <sheetView workbookViewId="0">
      <selection activeCell="H29" sqref="H29:H35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100"/>
      <c r="L17" s="101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Member Name 12</v>
      </c>
      <c r="D20" s="127"/>
      <c r="E20" s="127"/>
      <c r="F20" s="127"/>
      <c r="G20" s="127"/>
      <c r="H20" s="128"/>
      <c r="I20" s="18"/>
      <c r="J20" s="98"/>
      <c r="K20" s="91"/>
      <c r="L20" s="98"/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/>
      <c r="G29" s="18"/>
      <c r="H29" s="98"/>
      <c r="I29" s="18"/>
      <c r="J29" s="98"/>
      <c r="K29" s="18"/>
      <c r="L29" s="98"/>
      <c r="M29" s="18"/>
      <c r="N29" s="98"/>
      <c r="O29" s="18"/>
      <c r="P29" s="98"/>
      <c r="Q29" s="18"/>
      <c r="R29" s="98"/>
      <c r="S29" s="18"/>
      <c r="T29" s="98"/>
      <c r="U29" s="18"/>
      <c r="V29" s="45">
        <f t="shared" ref="V29:V35" si="0">SUM(F29:T29)</f>
        <v>0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/>
      <c r="G30" s="18"/>
      <c r="H30" s="98"/>
      <c r="I30" s="18"/>
      <c r="J30" s="98"/>
      <c r="K30" s="18"/>
      <c r="L30" s="98"/>
      <c r="M30" s="18"/>
      <c r="N30" s="98"/>
      <c r="O30" s="18"/>
      <c r="P30" s="98"/>
      <c r="Q30" s="18"/>
      <c r="R30" s="98"/>
      <c r="S30" s="18"/>
      <c r="T30" s="98"/>
      <c r="U30" s="18"/>
      <c r="V30" s="45">
        <f t="shared" si="0"/>
        <v>0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/>
      <c r="G31" s="18"/>
      <c r="H31" s="98"/>
      <c r="I31" s="18"/>
      <c r="J31" s="98"/>
      <c r="K31" s="18"/>
      <c r="L31" s="98"/>
      <c r="M31" s="18"/>
      <c r="N31" s="98"/>
      <c r="O31" s="18"/>
      <c r="P31" s="98"/>
      <c r="Q31" s="18"/>
      <c r="R31" s="98"/>
      <c r="S31" s="18"/>
      <c r="T31" s="98"/>
      <c r="U31" s="18"/>
      <c r="V31" s="45">
        <f t="shared" si="0"/>
        <v>0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/>
      <c r="G32" s="18"/>
      <c r="H32" s="98"/>
      <c r="I32" s="18"/>
      <c r="J32" s="98"/>
      <c r="K32" s="18"/>
      <c r="L32" s="98"/>
      <c r="M32" s="18"/>
      <c r="N32" s="98"/>
      <c r="O32" s="18"/>
      <c r="P32" s="98"/>
      <c r="Q32" s="18"/>
      <c r="R32" s="98"/>
      <c r="S32" s="18"/>
      <c r="T32" s="98"/>
      <c r="U32" s="18"/>
      <c r="V32" s="45">
        <f t="shared" si="0"/>
        <v>0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/>
      <c r="G33" s="18"/>
      <c r="H33" s="98"/>
      <c r="I33" s="18"/>
      <c r="J33" s="98"/>
      <c r="K33" s="18"/>
      <c r="L33" s="98"/>
      <c r="M33" s="18"/>
      <c r="N33" s="98"/>
      <c r="O33" s="18"/>
      <c r="P33" s="98"/>
      <c r="Q33" s="18"/>
      <c r="R33" s="98"/>
      <c r="S33" s="18"/>
      <c r="T33" s="98"/>
      <c r="U33" s="18"/>
      <c r="V33" s="45">
        <f t="shared" si="0"/>
        <v>0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/>
      <c r="G34" s="18"/>
      <c r="H34" s="98"/>
      <c r="I34" s="18"/>
      <c r="J34" s="98"/>
      <c r="K34" s="18"/>
      <c r="L34" s="98"/>
      <c r="M34" s="18"/>
      <c r="N34" s="98"/>
      <c r="O34" s="18"/>
      <c r="P34" s="98"/>
      <c r="Q34" s="18"/>
      <c r="R34" s="98"/>
      <c r="S34" s="18"/>
      <c r="T34" s="98"/>
      <c r="U34" s="18"/>
      <c r="V34" s="45">
        <f t="shared" si="0"/>
        <v>0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/>
      <c r="G35" s="18"/>
      <c r="H35" s="98"/>
      <c r="I35" s="18"/>
      <c r="J35" s="98"/>
      <c r="K35" s="18"/>
      <c r="L35" s="98"/>
      <c r="M35" s="18"/>
      <c r="N35" s="98"/>
      <c r="O35" s="18"/>
      <c r="P35" s="98"/>
      <c r="Q35" s="18"/>
      <c r="R35" s="98"/>
      <c r="S35" s="18"/>
      <c r="T35" s="98"/>
      <c r="U35" s="18"/>
      <c r="V35" s="45">
        <f t="shared" si="0"/>
        <v>0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0</v>
      </c>
      <c r="G37" s="17"/>
      <c r="H37" s="45">
        <f>SUM(H29:H35)</f>
        <v>0</v>
      </c>
      <c r="I37" s="17"/>
      <c r="J37" s="45">
        <f>SUM(J29:J35)</f>
        <v>0</v>
      </c>
      <c r="K37" s="17"/>
      <c r="L37" s="45">
        <f>SUM(L29:L35)</f>
        <v>0</v>
      </c>
      <c r="M37" s="17"/>
      <c r="N37" s="45">
        <f>SUM(N29:N35)</f>
        <v>0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0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/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 t="shared" ref="V47:V51" si="1">SUM(F47:T47)</f>
        <v>0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/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si="1"/>
        <v>0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/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0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/>
      <c r="I50" s="18"/>
      <c r="J50" s="98"/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0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/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 t="shared" si="1"/>
        <v>0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0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0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102" t="s">
        <v>11</v>
      </c>
      <c r="D56" s="102"/>
      <c r="V56" s="21"/>
      <c r="W56" s="2"/>
    </row>
    <row r="57" spans="2:24" ht="13" x14ac:dyDescent="0.6">
      <c r="C57" s="102" t="s">
        <v>8</v>
      </c>
      <c r="D57" s="102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V25:V27"/>
    <mergeCell ref="C29:D29"/>
    <mergeCell ref="C8:L12"/>
    <mergeCell ref="J16:L16"/>
    <mergeCell ref="C20:H20"/>
    <mergeCell ref="C25:D27"/>
    <mergeCell ref="F25:H25"/>
    <mergeCell ref="J25:J27"/>
    <mergeCell ref="L25:L27"/>
  </mergeCells>
  <dataValidations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R176"/>
  <sheetViews>
    <sheetView workbookViewId="0">
      <selection activeCell="T49" sqref="T49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104"/>
      <c r="L17" s="105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Member Name 13</v>
      </c>
      <c r="D20" s="127"/>
      <c r="E20" s="127"/>
      <c r="F20" s="127"/>
      <c r="G20" s="127"/>
      <c r="H20" s="128"/>
      <c r="I20" s="18"/>
      <c r="J20" s="98"/>
      <c r="K20" s="91"/>
      <c r="L20" s="98"/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/>
      <c r="G29" s="18"/>
      <c r="H29" s="98"/>
      <c r="I29" s="18"/>
      <c r="J29" s="98"/>
      <c r="K29" s="18"/>
      <c r="L29" s="98"/>
      <c r="M29" s="18"/>
      <c r="N29" s="98"/>
      <c r="O29" s="18"/>
      <c r="P29" s="98"/>
      <c r="Q29" s="18"/>
      <c r="R29" s="98"/>
      <c r="S29" s="18"/>
      <c r="T29" s="98"/>
      <c r="U29" s="18"/>
      <c r="V29" s="45">
        <f t="shared" ref="V29:V35" si="0">SUM(F29:T29)</f>
        <v>0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/>
      <c r="G30" s="18"/>
      <c r="H30" s="98"/>
      <c r="I30" s="18"/>
      <c r="J30" s="98"/>
      <c r="K30" s="18"/>
      <c r="L30" s="98"/>
      <c r="M30" s="18"/>
      <c r="N30" s="98"/>
      <c r="O30" s="18"/>
      <c r="P30" s="98"/>
      <c r="Q30" s="18"/>
      <c r="R30" s="98"/>
      <c r="S30" s="18"/>
      <c r="T30" s="98"/>
      <c r="U30" s="18"/>
      <c r="V30" s="45">
        <f t="shared" si="0"/>
        <v>0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/>
      <c r="G31" s="18"/>
      <c r="H31" s="98"/>
      <c r="I31" s="18"/>
      <c r="J31" s="98"/>
      <c r="K31" s="18"/>
      <c r="L31" s="98"/>
      <c r="M31" s="18"/>
      <c r="N31" s="98"/>
      <c r="O31" s="18"/>
      <c r="P31" s="98"/>
      <c r="Q31" s="18"/>
      <c r="R31" s="98"/>
      <c r="S31" s="18"/>
      <c r="T31" s="98"/>
      <c r="U31" s="18"/>
      <c r="V31" s="45">
        <f t="shared" si="0"/>
        <v>0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/>
      <c r="G32" s="18"/>
      <c r="H32" s="98"/>
      <c r="I32" s="18"/>
      <c r="J32" s="98"/>
      <c r="K32" s="18"/>
      <c r="L32" s="98"/>
      <c r="M32" s="18"/>
      <c r="N32" s="98"/>
      <c r="O32" s="18"/>
      <c r="P32" s="98"/>
      <c r="Q32" s="18"/>
      <c r="R32" s="98"/>
      <c r="S32" s="18"/>
      <c r="T32" s="98"/>
      <c r="U32" s="18"/>
      <c r="V32" s="45">
        <f t="shared" si="0"/>
        <v>0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/>
      <c r="G33" s="18"/>
      <c r="H33" s="98"/>
      <c r="I33" s="18"/>
      <c r="J33" s="98"/>
      <c r="K33" s="18"/>
      <c r="L33" s="98"/>
      <c r="M33" s="18"/>
      <c r="N33" s="98"/>
      <c r="O33" s="18"/>
      <c r="P33" s="98"/>
      <c r="Q33" s="18"/>
      <c r="R33" s="98"/>
      <c r="S33" s="18"/>
      <c r="T33" s="98"/>
      <c r="U33" s="18"/>
      <c r="V33" s="45">
        <f t="shared" si="0"/>
        <v>0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/>
      <c r="G34" s="18"/>
      <c r="H34" s="98"/>
      <c r="I34" s="18"/>
      <c r="J34" s="98"/>
      <c r="K34" s="18"/>
      <c r="L34" s="98"/>
      <c r="M34" s="18"/>
      <c r="N34" s="98"/>
      <c r="O34" s="18"/>
      <c r="P34" s="98"/>
      <c r="Q34" s="18"/>
      <c r="R34" s="98"/>
      <c r="S34" s="18"/>
      <c r="T34" s="98"/>
      <c r="U34" s="18"/>
      <c r="V34" s="45">
        <f t="shared" si="0"/>
        <v>0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/>
      <c r="G35" s="18"/>
      <c r="H35" s="98"/>
      <c r="I35" s="18"/>
      <c r="J35" s="98"/>
      <c r="K35" s="18"/>
      <c r="L35" s="98"/>
      <c r="M35" s="18"/>
      <c r="N35" s="98"/>
      <c r="O35" s="18"/>
      <c r="P35" s="98"/>
      <c r="Q35" s="18"/>
      <c r="R35" s="98"/>
      <c r="S35" s="18"/>
      <c r="T35" s="98"/>
      <c r="U35" s="18"/>
      <c r="V35" s="45">
        <f t="shared" si="0"/>
        <v>0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0</v>
      </c>
      <c r="G37" s="17"/>
      <c r="H37" s="45">
        <f>SUM(H29:H35)</f>
        <v>0</v>
      </c>
      <c r="I37" s="17"/>
      <c r="J37" s="45">
        <f>SUM(J29:J35)</f>
        <v>0</v>
      </c>
      <c r="K37" s="17"/>
      <c r="L37" s="45">
        <f>SUM(L29:L35)</f>
        <v>0</v>
      </c>
      <c r="M37" s="17"/>
      <c r="N37" s="45">
        <f>SUM(N29:N35)</f>
        <v>0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0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/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 t="shared" ref="V47:V51" si="1">SUM(F47:T47)</f>
        <v>0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/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si="1"/>
        <v>0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/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0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/>
      <c r="I50" s="18"/>
      <c r="J50" s="98"/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0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/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 t="shared" si="1"/>
        <v>0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0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0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103" t="s">
        <v>11</v>
      </c>
      <c r="D56" s="103"/>
      <c r="V56" s="21"/>
      <c r="W56" s="2"/>
    </row>
    <row r="57" spans="2:24" ht="13" x14ac:dyDescent="0.6">
      <c r="C57" s="103" t="s">
        <v>8</v>
      </c>
      <c r="D57" s="103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V25:V27"/>
    <mergeCell ref="C29:D29"/>
    <mergeCell ref="C8:L12"/>
    <mergeCell ref="J16:L16"/>
    <mergeCell ref="C20:H20"/>
    <mergeCell ref="C25:D27"/>
    <mergeCell ref="F25:H25"/>
    <mergeCell ref="J25:J27"/>
    <mergeCell ref="L25:L27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</mergeCells>
  <dataValidations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R176"/>
  <sheetViews>
    <sheetView workbookViewId="0">
      <selection activeCell="J20" sqref="J20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104"/>
      <c r="L17" s="105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Member Name 14</v>
      </c>
      <c r="D20" s="127"/>
      <c r="E20" s="127"/>
      <c r="F20" s="127"/>
      <c r="G20" s="127"/>
      <c r="H20" s="128"/>
      <c r="I20" s="18"/>
      <c r="J20" s="98"/>
      <c r="K20" s="91"/>
      <c r="L20" s="98"/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/>
      <c r="G29" s="18"/>
      <c r="H29" s="98"/>
      <c r="I29" s="18"/>
      <c r="J29" s="98"/>
      <c r="K29" s="18"/>
      <c r="L29" s="98"/>
      <c r="M29" s="18"/>
      <c r="N29" s="98"/>
      <c r="O29" s="18"/>
      <c r="P29" s="98"/>
      <c r="Q29" s="18"/>
      <c r="R29" s="98"/>
      <c r="S29" s="18"/>
      <c r="T29" s="98"/>
      <c r="U29" s="18"/>
      <c r="V29" s="45">
        <f t="shared" ref="V29:V35" si="0">SUM(F29:T29)</f>
        <v>0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/>
      <c r="G30" s="18"/>
      <c r="H30" s="98"/>
      <c r="I30" s="18"/>
      <c r="J30" s="98"/>
      <c r="K30" s="18"/>
      <c r="L30" s="98"/>
      <c r="M30" s="18"/>
      <c r="N30" s="98"/>
      <c r="O30" s="18"/>
      <c r="P30" s="98"/>
      <c r="Q30" s="18"/>
      <c r="R30" s="98"/>
      <c r="S30" s="18"/>
      <c r="T30" s="98"/>
      <c r="U30" s="18"/>
      <c r="V30" s="45">
        <f t="shared" si="0"/>
        <v>0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/>
      <c r="G31" s="18"/>
      <c r="H31" s="98"/>
      <c r="I31" s="18"/>
      <c r="J31" s="98"/>
      <c r="K31" s="18"/>
      <c r="L31" s="98"/>
      <c r="M31" s="18"/>
      <c r="N31" s="98"/>
      <c r="O31" s="18"/>
      <c r="P31" s="98"/>
      <c r="Q31" s="18"/>
      <c r="R31" s="98"/>
      <c r="S31" s="18"/>
      <c r="T31" s="98"/>
      <c r="U31" s="18"/>
      <c r="V31" s="45">
        <f t="shared" si="0"/>
        <v>0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/>
      <c r="G32" s="18"/>
      <c r="H32" s="98"/>
      <c r="I32" s="18"/>
      <c r="J32" s="98"/>
      <c r="K32" s="18"/>
      <c r="L32" s="98"/>
      <c r="M32" s="18"/>
      <c r="N32" s="98"/>
      <c r="O32" s="18"/>
      <c r="P32" s="98"/>
      <c r="Q32" s="18"/>
      <c r="R32" s="98"/>
      <c r="S32" s="18"/>
      <c r="T32" s="98"/>
      <c r="U32" s="18"/>
      <c r="V32" s="45">
        <f t="shared" si="0"/>
        <v>0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/>
      <c r="G33" s="18"/>
      <c r="H33" s="98"/>
      <c r="I33" s="18"/>
      <c r="J33" s="98"/>
      <c r="K33" s="18"/>
      <c r="L33" s="98"/>
      <c r="M33" s="18"/>
      <c r="N33" s="98"/>
      <c r="O33" s="18"/>
      <c r="P33" s="98"/>
      <c r="Q33" s="18"/>
      <c r="R33" s="98"/>
      <c r="S33" s="18"/>
      <c r="T33" s="98"/>
      <c r="U33" s="18"/>
      <c r="V33" s="45">
        <f t="shared" si="0"/>
        <v>0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/>
      <c r="G34" s="18"/>
      <c r="H34" s="98"/>
      <c r="I34" s="18"/>
      <c r="J34" s="98"/>
      <c r="K34" s="18"/>
      <c r="L34" s="98"/>
      <c r="M34" s="18"/>
      <c r="N34" s="98"/>
      <c r="O34" s="18"/>
      <c r="P34" s="98"/>
      <c r="Q34" s="18"/>
      <c r="R34" s="98"/>
      <c r="S34" s="18"/>
      <c r="T34" s="98"/>
      <c r="U34" s="18"/>
      <c r="V34" s="45">
        <f t="shared" si="0"/>
        <v>0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/>
      <c r="G35" s="18"/>
      <c r="H35" s="98"/>
      <c r="I35" s="18"/>
      <c r="J35" s="98"/>
      <c r="K35" s="18"/>
      <c r="L35" s="98"/>
      <c r="M35" s="18"/>
      <c r="N35" s="98"/>
      <c r="O35" s="18"/>
      <c r="P35" s="98"/>
      <c r="Q35" s="18"/>
      <c r="R35" s="98"/>
      <c r="S35" s="18"/>
      <c r="T35" s="98"/>
      <c r="U35" s="18"/>
      <c r="V35" s="45">
        <f t="shared" si="0"/>
        <v>0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0</v>
      </c>
      <c r="G37" s="17"/>
      <c r="H37" s="45">
        <f>SUM(H29:H35)</f>
        <v>0</v>
      </c>
      <c r="I37" s="17"/>
      <c r="J37" s="45">
        <f>SUM(J29:J35)</f>
        <v>0</v>
      </c>
      <c r="K37" s="17"/>
      <c r="L37" s="45">
        <f>SUM(L29:L35)</f>
        <v>0</v>
      </c>
      <c r="M37" s="17"/>
      <c r="N37" s="45">
        <f>SUM(N29:N35)</f>
        <v>0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0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/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 t="shared" ref="V47:V51" si="1">SUM(F47:T47)</f>
        <v>0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/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si="1"/>
        <v>0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/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0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/>
      <c r="I50" s="18"/>
      <c r="J50" s="98"/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0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/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 t="shared" si="1"/>
        <v>0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0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0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103" t="s">
        <v>11</v>
      </c>
      <c r="D56" s="103"/>
      <c r="V56" s="21"/>
      <c r="W56" s="2"/>
    </row>
    <row r="57" spans="2:24" ht="13" x14ac:dyDescent="0.6">
      <c r="C57" s="103" t="s">
        <v>8</v>
      </c>
      <c r="D57" s="103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V25:V27"/>
    <mergeCell ref="C29:D29"/>
    <mergeCell ref="C8:L12"/>
    <mergeCell ref="J16:L16"/>
    <mergeCell ref="C20:H20"/>
    <mergeCell ref="C25:D27"/>
    <mergeCell ref="F25:H25"/>
    <mergeCell ref="J25:J27"/>
    <mergeCell ref="L25:L27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</mergeCells>
  <dataValidations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R176"/>
  <sheetViews>
    <sheetView workbookViewId="0">
      <selection activeCell="H29" sqref="H29:H35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104"/>
      <c r="L17" s="105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Member Name 15</v>
      </c>
      <c r="D20" s="127"/>
      <c r="E20" s="127"/>
      <c r="F20" s="127"/>
      <c r="G20" s="127"/>
      <c r="H20" s="128"/>
      <c r="I20" s="18"/>
      <c r="J20" s="98"/>
      <c r="K20" s="91"/>
      <c r="L20" s="98"/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/>
      <c r="G29" s="18"/>
      <c r="H29" s="98"/>
      <c r="I29" s="18"/>
      <c r="J29" s="98"/>
      <c r="K29" s="18"/>
      <c r="L29" s="98"/>
      <c r="M29" s="18"/>
      <c r="N29" s="98"/>
      <c r="O29" s="18"/>
      <c r="P29" s="98"/>
      <c r="Q29" s="18"/>
      <c r="R29" s="98"/>
      <c r="S29" s="18"/>
      <c r="T29" s="98"/>
      <c r="U29" s="18"/>
      <c r="V29" s="45">
        <f t="shared" ref="V29:V35" si="0">SUM(F29:T29)</f>
        <v>0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/>
      <c r="G30" s="18"/>
      <c r="H30" s="98"/>
      <c r="I30" s="18"/>
      <c r="J30" s="98"/>
      <c r="K30" s="18"/>
      <c r="L30" s="98"/>
      <c r="M30" s="18"/>
      <c r="N30" s="98"/>
      <c r="O30" s="18"/>
      <c r="P30" s="98"/>
      <c r="Q30" s="18"/>
      <c r="R30" s="98"/>
      <c r="S30" s="18"/>
      <c r="T30" s="98"/>
      <c r="U30" s="18"/>
      <c r="V30" s="45">
        <f t="shared" si="0"/>
        <v>0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/>
      <c r="G31" s="18"/>
      <c r="H31" s="98"/>
      <c r="I31" s="18"/>
      <c r="J31" s="98"/>
      <c r="K31" s="18"/>
      <c r="L31" s="98"/>
      <c r="M31" s="18"/>
      <c r="N31" s="98"/>
      <c r="O31" s="18"/>
      <c r="P31" s="98"/>
      <c r="Q31" s="18"/>
      <c r="R31" s="98"/>
      <c r="S31" s="18"/>
      <c r="T31" s="98"/>
      <c r="U31" s="18"/>
      <c r="V31" s="45">
        <f t="shared" si="0"/>
        <v>0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/>
      <c r="G32" s="18"/>
      <c r="H32" s="98"/>
      <c r="I32" s="18"/>
      <c r="J32" s="98"/>
      <c r="K32" s="18"/>
      <c r="L32" s="98"/>
      <c r="M32" s="18"/>
      <c r="N32" s="98"/>
      <c r="O32" s="18"/>
      <c r="P32" s="98"/>
      <c r="Q32" s="18"/>
      <c r="R32" s="98"/>
      <c r="S32" s="18"/>
      <c r="T32" s="98"/>
      <c r="U32" s="18"/>
      <c r="V32" s="45">
        <f t="shared" si="0"/>
        <v>0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/>
      <c r="G33" s="18"/>
      <c r="H33" s="98"/>
      <c r="I33" s="18"/>
      <c r="J33" s="98"/>
      <c r="K33" s="18"/>
      <c r="L33" s="98"/>
      <c r="M33" s="18"/>
      <c r="N33" s="98"/>
      <c r="O33" s="18"/>
      <c r="P33" s="98"/>
      <c r="Q33" s="18"/>
      <c r="R33" s="98"/>
      <c r="S33" s="18"/>
      <c r="T33" s="98"/>
      <c r="U33" s="18"/>
      <c r="V33" s="45">
        <f t="shared" si="0"/>
        <v>0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/>
      <c r="G34" s="18"/>
      <c r="H34" s="98"/>
      <c r="I34" s="18"/>
      <c r="J34" s="98"/>
      <c r="K34" s="18"/>
      <c r="L34" s="98"/>
      <c r="M34" s="18"/>
      <c r="N34" s="98"/>
      <c r="O34" s="18"/>
      <c r="P34" s="98"/>
      <c r="Q34" s="18"/>
      <c r="R34" s="98"/>
      <c r="S34" s="18"/>
      <c r="T34" s="98"/>
      <c r="U34" s="18"/>
      <c r="V34" s="45">
        <f t="shared" si="0"/>
        <v>0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/>
      <c r="G35" s="18"/>
      <c r="H35" s="98"/>
      <c r="I35" s="18"/>
      <c r="J35" s="98"/>
      <c r="K35" s="18"/>
      <c r="L35" s="98"/>
      <c r="M35" s="18"/>
      <c r="N35" s="98"/>
      <c r="O35" s="18"/>
      <c r="P35" s="98"/>
      <c r="Q35" s="18"/>
      <c r="R35" s="98"/>
      <c r="S35" s="18"/>
      <c r="T35" s="98"/>
      <c r="U35" s="18"/>
      <c r="V35" s="45">
        <f t="shared" si="0"/>
        <v>0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0</v>
      </c>
      <c r="G37" s="17"/>
      <c r="H37" s="45">
        <f>SUM(H29:H35)</f>
        <v>0</v>
      </c>
      <c r="I37" s="17"/>
      <c r="J37" s="45">
        <f>SUM(J29:J35)</f>
        <v>0</v>
      </c>
      <c r="K37" s="17"/>
      <c r="L37" s="45">
        <f>SUM(L29:L35)</f>
        <v>0</v>
      </c>
      <c r="M37" s="17"/>
      <c r="N37" s="45">
        <f>SUM(N29:N35)</f>
        <v>0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0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/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 t="shared" ref="V47:V51" si="1">SUM(F47:T47)</f>
        <v>0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/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si="1"/>
        <v>0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/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0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/>
      <c r="I50" s="18"/>
      <c r="J50" s="98"/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0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/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 t="shared" si="1"/>
        <v>0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0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0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103" t="s">
        <v>11</v>
      </c>
      <c r="D56" s="103"/>
      <c r="V56" s="21"/>
      <c r="W56" s="2"/>
    </row>
    <row r="57" spans="2:24" ht="13" x14ac:dyDescent="0.6">
      <c r="C57" s="103" t="s">
        <v>8</v>
      </c>
      <c r="D57" s="103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V25:V27"/>
    <mergeCell ref="C29:D29"/>
    <mergeCell ref="C8:L12"/>
    <mergeCell ref="J16:L16"/>
    <mergeCell ref="C20:H20"/>
    <mergeCell ref="C25:D27"/>
    <mergeCell ref="F25:H25"/>
    <mergeCell ref="J25:J27"/>
    <mergeCell ref="L25:L27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</mergeCells>
  <dataValidations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R176"/>
  <sheetViews>
    <sheetView workbookViewId="0">
      <selection activeCell="T31" sqref="T31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104"/>
      <c r="L17" s="105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Member Name 16</v>
      </c>
      <c r="D20" s="127"/>
      <c r="E20" s="127"/>
      <c r="F20" s="127"/>
      <c r="G20" s="127"/>
      <c r="H20" s="128"/>
      <c r="I20" s="18"/>
      <c r="J20" s="98"/>
      <c r="K20" s="91"/>
      <c r="L20" s="98"/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/>
      <c r="G29" s="18"/>
      <c r="H29" s="98"/>
      <c r="I29" s="18"/>
      <c r="J29" s="98"/>
      <c r="K29" s="18"/>
      <c r="L29" s="98"/>
      <c r="M29" s="18"/>
      <c r="N29" s="98"/>
      <c r="O29" s="18"/>
      <c r="P29" s="98"/>
      <c r="Q29" s="18"/>
      <c r="R29" s="98"/>
      <c r="S29" s="18"/>
      <c r="T29" s="98"/>
      <c r="U29" s="18"/>
      <c r="V29" s="45">
        <f t="shared" ref="V29:V35" si="0">SUM(F29:T29)</f>
        <v>0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/>
      <c r="G30" s="18"/>
      <c r="H30" s="98"/>
      <c r="I30" s="18"/>
      <c r="J30" s="98"/>
      <c r="K30" s="18"/>
      <c r="L30" s="98"/>
      <c r="M30" s="18"/>
      <c r="N30" s="98"/>
      <c r="O30" s="18"/>
      <c r="P30" s="98"/>
      <c r="Q30" s="18"/>
      <c r="R30" s="98"/>
      <c r="S30" s="18"/>
      <c r="T30" s="98"/>
      <c r="U30" s="18"/>
      <c r="V30" s="45">
        <f t="shared" si="0"/>
        <v>0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/>
      <c r="G31" s="18"/>
      <c r="H31" s="98"/>
      <c r="I31" s="18"/>
      <c r="J31" s="98"/>
      <c r="K31" s="18"/>
      <c r="L31" s="98"/>
      <c r="M31" s="18"/>
      <c r="N31" s="98"/>
      <c r="O31" s="18"/>
      <c r="P31" s="98"/>
      <c r="Q31" s="18"/>
      <c r="R31" s="98"/>
      <c r="S31" s="18"/>
      <c r="T31" s="98"/>
      <c r="U31" s="18"/>
      <c r="V31" s="45">
        <f t="shared" si="0"/>
        <v>0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/>
      <c r="G32" s="18"/>
      <c r="H32" s="98"/>
      <c r="I32" s="18"/>
      <c r="J32" s="98"/>
      <c r="K32" s="18"/>
      <c r="L32" s="98"/>
      <c r="M32" s="18"/>
      <c r="N32" s="98"/>
      <c r="O32" s="18"/>
      <c r="P32" s="98"/>
      <c r="Q32" s="18"/>
      <c r="R32" s="98"/>
      <c r="S32" s="18"/>
      <c r="T32" s="98"/>
      <c r="U32" s="18"/>
      <c r="V32" s="45">
        <f t="shared" si="0"/>
        <v>0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/>
      <c r="G33" s="18"/>
      <c r="H33" s="98"/>
      <c r="I33" s="18"/>
      <c r="J33" s="98"/>
      <c r="K33" s="18"/>
      <c r="L33" s="98"/>
      <c r="M33" s="18"/>
      <c r="N33" s="98"/>
      <c r="O33" s="18"/>
      <c r="P33" s="98"/>
      <c r="Q33" s="18"/>
      <c r="R33" s="98"/>
      <c r="S33" s="18"/>
      <c r="T33" s="98"/>
      <c r="U33" s="18"/>
      <c r="V33" s="45">
        <f t="shared" si="0"/>
        <v>0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/>
      <c r="G34" s="18"/>
      <c r="H34" s="98"/>
      <c r="I34" s="18"/>
      <c r="J34" s="98"/>
      <c r="K34" s="18"/>
      <c r="L34" s="98"/>
      <c r="M34" s="18"/>
      <c r="N34" s="98"/>
      <c r="O34" s="18"/>
      <c r="P34" s="98"/>
      <c r="Q34" s="18"/>
      <c r="R34" s="98"/>
      <c r="S34" s="18"/>
      <c r="T34" s="98"/>
      <c r="U34" s="18"/>
      <c r="V34" s="45">
        <f t="shared" si="0"/>
        <v>0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/>
      <c r="G35" s="18"/>
      <c r="H35" s="98"/>
      <c r="I35" s="18"/>
      <c r="J35" s="98"/>
      <c r="K35" s="18"/>
      <c r="L35" s="98"/>
      <c r="M35" s="18"/>
      <c r="N35" s="98"/>
      <c r="O35" s="18"/>
      <c r="P35" s="98"/>
      <c r="Q35" s="18"/>
      <c r="R35" s="98"/>
      <c r="S35" s="18"/>
      <c r="T35" s="98"/>
      <c r="U35" s="18"/>
      <c r="V35" s="45">
        <f t="shared" si="0"/>
        <v>0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0</v>
      </c>
      <c r="G37" s="17"/>
      <c r="H37" s="45">
        <f>SUM(H29:H35)</f>
        <v>0</v>
      </c>
      <c r="I37" s="17"/>
      <c r="J37" s="45">
        <f>SUM(J29:J35)</f>
        <v>0</v>
      </c>
      <c r="K37" s="17"/>
      <c r="L37" s="45">
        <f>SUM(L29:L35)</f>
        <v>0</v>
      </c>
      <c r="M37" s="17"/>
      <c r="N37" s="45">
        <f>SUM(N29:N35)</f>
        <v>0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0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/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 t="shared" ref="V47:V51" si="1">SUM(F47:T47)</f>
        <v>0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/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si="1"/>
        <v>0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/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0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/>
      <c r="I50" s="18"/>
      <c r="J50" s="98"/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0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/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 t="shared" si="1"/>
        <v>0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0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0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103" t="s">
        <v>11</v>
      </c>
      <c r="D56" s="103"/>
      <c r="V56" s="21"/>
      <c r="W56" s="2"/>
    </row>
    <row r="57" spans="2:24" ht="13" x14ac:dyDescent="0.6">
      <c r="C57" s="103" t="s">
        <v>8</v>
      </c>
      <c r="D57" s="103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V25:V27"/>
    <mergeCell ref="C29:D29"/>
    <mergeCell ref="C8:L12"/>
    <mergeCell ref="J16:L16"/>
    <mergeCell ref="C20:H20"/>
    <mergeCell ref="C25:D27"/>
    <mergeCell ref="F25:H25"/>
    <mergeCell ref="J25:J27"/>
    <mergeCell ref="L25:L27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</mergeCells>
  <dataValidations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R176"/>
  <sheetViews>
    <sheetView topLeftCell="A20" workbookViewId="0">
      <selection activeCell="D60" sqref="D60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74"/>
      <c r="L17" s="75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Yreka UHSD</v>
      </c>
      <c r="D20" s="127"/>
      <c r="E20" s="127"/>
      <c r="F20" s="127"/>
      <c r="G20" s="127"/>
      <c r="H20" s="128"/>
      <c r="I20" s="18"/>
      <c r="J20" s="98">
        <v>35513</v>
      </c>
      <c r="K20" s="91"/>
      <c r="L20" s="98">
        <v>182994</v>
      </c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>
        <v>14206</v>
      </c>
      <c r="G29" s="18"/>
      <c r="H29" s="98">
        <v>54898</v>
      </c>
      <c r="I29" s="18"/>
      <c r="J29" s="98"/>
      <c r="K29" s="18"/>
      <c r="L29" s="98"/>
      <c r="M29" s="18"/>
      <c r="N29" s="98">
        <v>2788</v>
      </c>
      <c r="O29" s="18"/>
      <c r="P29" s="98"/>
      <c r="Q29" s="18"/>
      <c r="R29" s="98"/>
      <c r="S29" s="18"/>
      <c r="T29" s="98"/>
      <c r="U29" s="18"/>
      <c r="V29" s="45">
        <f>SUM(F29:T29)</f>
        <v>71892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>
        <v>3551</v>
      </c>
      <c r="G30" s="18"/>
      <c r="H30" s="98">
        <v>14640</v>
      </c>
      <c r="I30" s="18"/>
      <c r="J30" s="98"/>
      <c r="K30" s="18"/>
      <c r="L30" s="98"/>
      <c r="M30" s="18"/>
      <c r="N30" s="98">
        <v>756</v>
      </c>
      <c r="O30" s="18"/>
      <c r="P30" s="98"/>
      <c r="Q30" s="18"/>
      <c r="R30" s="98"/>
      <c r="S30" s="18"/>
      <c r="T30" s="98"/>
      <c r="U30" s="18"/>
      <c r="V30" s="45">
        <f t="shared" ref="V30:V35" si="0">SUM(F30:T30)</f>
        <v>18947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>
        <v>5327</v>
      </c>
      <c r="G31" s="18"/>
      <c r="H31" s="98">
        <v>20129</v>
      </c>
      <c r="I31" s="18"/>
      <c r="J31" s="98"/>
      <c r="K31" s="18"/>
      <c r="L31" s="98"/>
      <c r="M31" s="18"/>
      <c r="N31" s="98">
        <v>1032</v>
      </c>
      <c r="O31" s="18"/>
      <c r="P31" s="98"/>
      <c r="Q31" s="18"/>
      <c r="R31" s="98"/>
      <c r="S31" s="18"/>
      <c r="T31" s="98"/>
      <c r="U31" s="18"/>
      <c r="V31" s="45">
        <f t="shared" si="0"/>
        <v>26488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>
        <v>7103</v>
      </c>
      <c r="G32" s="18"/>
      <c r="H32" s="98">
        <v>31109</v>
      </c>
      <c r="I32" s="18"/>
      <c r="J32" s="98"/>
      <c r="K32" s="18"/>
      <c r="L32" s="98"/>
      <c r="M32" s="18"/>
      <c r="N32" s="98">
        <v>1496</v>
      </c>
      <c r="O32" s="18"/>
      <c r="P32" s="98"/>
      <c r="Q32" s="18"/>
      <c r="R32" s="98"/>
      <c r="S32" s="18"/>
      <c r="T32" s="98"/>
      <c r="U32" s="18"/>
      <c r="V32" s="45">
        <f t="shared" si="0"/>
        <v>39708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>
        <v>1065</v>
      </c>
      <c r="G33" s="18"/>
      <c r="H33" s="98">
        <v>5490</v>
      </c>
      <c r="I33" s="18"/>
      <c r="J33" s="98"/>
      <c r="K33" s="18"/>
      <c r="L33" s="98"/>
      <c r="M33" s="18"/>
      <c r="N33" s="98"/>
      <c r="O33" s="18"/>
      <c r="P33" s="98"/>
      <c r="Q33" s="18"/>
      <c r="R33" s="98"/>
      <c r="S33" s="18"/>
      <c r="T33" s="98"/>
      <c r="U33" s="18"/>
      <c r="V33" s="45">
        <f t="shared" si="0"/>
        <v>6555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>
        <v>710</v>
      </c>
      <c r="G34" s="18"/>
      <c r="H34" s="98">
        <v>3660</v>
      </c>
      <c r="I34" s="18"/>
      <c r="J34" s="98"/>
      <c r="K34" s="18"/>
      <c r="L34" s="98"/>
      <c r="M34" s="18"/>
      <c r="N34" s="98">
        <v>68</v>
      </c>
      <c r="O34" s="18"/>
      <c r="P34" s="98"/>
      <c r="Q34" s="18"/>
      <c r="R34" s="98"/>
      <c r="S34" s="18"/>
      <c r="T34" s="98"/>
      <c r="U34" s="18"/>
      <c r="V34" s="45">
        <f t="shared" si="0"/>
        <v>4438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>
        <v>3551</v>
      </c>
      <c r="G35" s="18"/>
      <c r="H35" s="98">
        <v>16469</v>
      </c>
      <c r="I35" s="18"/>
      <c r="J35" s="98"/>
      <c r="K35" s="18"/>
      <c r="L35" s="98"/>
      <c r="M35" s="18"/>
      <c r="N35" s="98">
        <v>688</v>
      </c>
      <c r="O35" s="18"/>
      <c r="P35" s="98"/>
      <c r="Q35" s="18"/>
      <c r="R35" s="98"/>
      <c r="S35" s="18"/>
      <c r="T35" s="98"/>
      <c r="U35" s="18"/>
      <c r="V35" s="45">
        <f t="shared" si="0"/>
        <v>20708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35513</v>
      </c>
      <c r="G37" s="17"/>
      <c r="H37" s="45">
        <f>SUM(H29:H35)</f>
        <v>146395</v>
      </c>
      <c r="I37" s="17"/>
      <c r="J37" s="45">
        <f>SUM(J29:J35)</f>
        <v>0</v>
      </c>
      <c r="K37" s="17"/>
      <c r="L37" s="45">
        <f>SUM(L29:L35)</f>
        <v>0</v>
      </c>
      <c r="M37" s="17"/>
      <c r="N37" s="45">
        <f>SUM(N29:N35)</f>
        <v>6828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188736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>
        <v>7320</v>
      </c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>SUM(F47:T47)</f>
        <v>7320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>
        <v>9150</v>
      </c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ref="V48:V51" si="1">SUM(F48:T48)</f>
        <v>9150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>
        <v>10980</v>
      </c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10980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>
        <v>5490</v>
      </c>
      <c r="I50" s="18"/>
      <c r="J50" s="98" t="s">
        <v>219</v>
      </c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5490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>
        <v>3660</v>
      </c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 t="shared" si="1"/>
        <v>3660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36600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36600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73" t="s">
        <v>11</v>
      </c>
      <c r="D56" s="73"/>
      <c r="V56" s="21"/>
      <c r="W56" s="2"/>
    </row>
    <row r="57" spans="2:24" ht="13" x14ac:dyDescent="0.6">
      <c r="C57" s="73" t="s">
        <v>8</v>
      </c>
      <c r="D57" s="73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C8:L12"/>
    <mergeCell ref="V25:V27"/>
    <mergeCell ref="C29:D29"/>
    <mergeCell ref="C25:D27"/>
    <mergeCell ref="F25:H25"/>
    <mergeCell ref="J25:J27"/>
    <mergeCell ref="L25:L27"/>
    <mergeCell ref="J16:L16"/>
    <mergeCell ref="C20:H20"/>
  </mergeCells>
  <dataValidations disablePrompts="1"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scale="53" fitToWidth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R176"/>
  <sheetViews>
    <sheetView workbookViewId="0">
      <selection activeCell="H29" sqref="H29:H35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104"/>
      <c r="L17" s="105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Member Name 17</v>
      </c>
      <c r="D20" s="127"/>
      <c r="E20" s="127"/>
      <c r="F20" s="127"/>
      <c r="G20" s="127"/>
      <c r="H20" s="128"/>
      <c r="I20" s="18"/>
      <c r="J20" s="98"/>
      <c r="K20" s="91"/>
      <c r="L20" s="98"/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/>
      <c r="G29" s="18"/>
      <c r="H29" s="98"/>
      <c r="I29" s="18"/>
      <c r="J29" s="98"/>
      <c r="K29" s="18"/>
      <c r="L29" s="98"/>
      <c r="M29" s="18"/>
      <c r="N29" s="98"/>
      <c r="O29" s="18"/>
      <c r="P29" s="98"/>
      <c r="Q29" s="18"/>
      <c r="R29" s="98"/>
      <c r="S29" s="18"/>
      <c r="T29" s="98"/>
      <c r="U29" s="18"/>
      <c r="V29" s="45">
        <f t="shared" ref="V29:V35" si="0">SUM(F29:T29)</f>
        <v>0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/>
      <c r="G30" s="18"/>
      <c r="H30" s="98"/>
      <c r="I30" s="18"/>
      <c r="J30" s="98"/>
      <c r="K30" s="18"/>
      <c r="L30" s="98"/>
      <c r="M30" s="18"/>
      <c r="N30" s="98"/>
      <c r="O30" s="18"/>
      <c r="P30" s="98"/>
      <c r="Q30" s="18"/>
      <c r="R30" s="98"/>
      <c r="S30" s="18"/>
      <c r="T30" s="98"/>
      <c r="U30" s="18"/>
      <c r="V30" s="45">
        <f t="shared" si="0"/>
        <v>0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/>
      <c r="G31" s="18"/>
      <c r="H31" s="98"/>
      <c r="I31" s="18"/>
      <c r="J31" s="98"/>
      <c r="K31" s="18"/>
      <c r="L31" s="98"/>
      <c r="M31" s="18"/>
      <c r="N31" s="98"/>
      <c r="O31" s="18"/>
      <c r="P31" s="98"/>
      <c r="Q31" s="18"/>
      <c r="R31" s="98"/>
      <c r="S31" s="18"/>
      <c r="T31" s="98"/>
      <c r="U31" s="18"/>
      <c r="V31" s="45">
        <f t="shared" si="0"/>
        <v>0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/>
      <c r="G32" s="18"/>
      <c r="H32" s="98"/>
      <c r="I32" s="18"/>
      <c r="J32" s="98"/>
      <c r="K32" s="18"/>
      <c r="L32" s="98"/>
      <c r="M32" s="18"/>
      <c r="N32" s="98"/>
      <c r="O32" s="18"/>
      <c r="P32" s="98"/>
      <c r="Q32" s="18"/>
      <c r="R32" s="98"/>
      <c r="S32" s="18"/>
      <c r="T32" s="98"/>
      <c r="U32" s="18"/>
      <c r="V32" s="45">
        <f t="shared" si="0"/>
        <v>0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/>
      <c r="G33" s="18"/>
      <c r="H33" s="98"/>
      <c r="I33" s="18"/>
      <c r="J33" s="98"/>
      <c r="K33" s="18"/>
      <c r="L33" s="98"/>
      <c r="M33" s="18"/>
      <c r="N33" s="98"/>
      <c r="O33" s="18"/>
      <c r="P33" s="98"/>
      <c r="Q33" s="18"/>
      <c r="R33" s="98"/>
      <c r="S33" s="18"/>
      <c r="T33" s="98"/>
      <c r="U33" s="18"/>
      <c r="V33" s="45">
        <f t="shared" si="0"/>
        <v>0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/>
      <c r="G34" s="18"/>
      <c r="H34" s="98"/>
      <c r="I34" s="18"/>
      <c r="J34" s="98"/>
      <c r="K34" s="18"/>
      <c r="L34" s="98"/>
      <c r="M34" s="18"/>
      <c r="N34" s="98"/>
      <c r="O34" s="18"/>
      <c r="P34" s="98"/>
      <c r="Q34" s="18"/>
      <c r="R34" s="98"/>
      <c r="S34" s="18"/>
      <c r="T34" s="98"/>
      <c r="U34" s="18"/>
      <c r="V34" s="45">
        <f t="shared" si="0"/>
        <v>0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/>
      <c r="G35" s="18"/>
      <c r="H35" s="98"/>
      <c r="I35" s="18"/>
      <c r="J35" s="98"/>
      <c r="K35" s="18"/>
      <c r="L35" s="98"/>
      <c r="M35" s="18"/>
      <c r="N35" s="98"/>
      <c r="O35" s="18"/>
      <c r="P35" s="98"/>
      <c r="Q35" s="18"/>
      <c r="R35" s="98"/>
      <c r="S35" s="18"/>
      <c r="T35" s="98"/>
      <c r="U35" s="18"/>
      <c r="V35" s="45">
        <f t="shared" si="0"/>
        <v>0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0</v>
      </c>
      <c r="G37" s="17"/>
      <c r="H37" s="45">
        <f>SUM(H29:H35)</f>
        <v>0</v>
      </c>
      <c r="I37" s="17"/>
      <c r="J37" s="45">
        <f>SUM(J29:J35)</f>
        <v>0</v>
      </c>
      <c r="K37" s="17"/>
      <c r="L37" s="45">
        <f>SUM(L29:L35)</f>
        <v>0</v>
      </c>
      <c r="M37" s="17"/>
      <c r="N37" s="45">
        <f>SUM(N29:N35)</f>
        <v>0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0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/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 t="shared" ref="V47:V51" si="1">SUM(F47:T47)</f>
        <v>0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/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si="1"/>
        <v>0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/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0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/>
      <c r="I50" s="18"/>
      <c r="J50" s="98"/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0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/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 t="shared" si="1"/>
        <v>0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0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0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103" t="s">
        <v>11</v>
      </c>
      <c r="D56" s="103"/>
      <c r="V56" s="21"/>
      <c r="W56" s="2"/>
    </row>
    <row r="57" spans="2:24" ht="13" x14ac:dyDescent="0.6">
      <c r="C57" s="103" t="s">
        <v>8</v>
      </c>
      <c r="D57" s="103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V25:V27"/>
    <mergeCell ref="C29:D29"/>
    <mergeCell ref="C8:L12"/>
    <mergeCell ref="J16:L16"/>
    <mergeCell ref="C20:H20"/>
    <mergeCell ref="C25:D27"/>
    <mergeCell ref="F25:H25"/>
    <mergeCell ref="J25:J27"/>
    <mergeCell ref="L25:L27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</mergeCells>
  <dataValidations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R176"/>
  <sheetViews>
    <sheetView workbookViewId="0">
      <selection activeCell="H29" sqref="H29:H35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104"/>
      <c r="L17" s="105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Member Name 18</v>
      </c>
      <c r="D20" s="127"/>
      <c r="E20" s="127"/>
      <c r="F20" s="127"/>
      <c r="G20" s="127"/>
      <c r="H20" s="128"/>
      <c r="I20" s="18"/>
      <c r="J20" s="98"/>
      <c r="K20" s="91"/>
      <c r="L20" s="98"/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/>
      <c r="G29" s="18"/>
      <c r="H29" s="98"/>
      <c r="I29" s="18"/>
      <c r="J29" s="98"/>
      <c r="K29" s="18"/>
      <c r="L29" s="98"/>
      <c r="M29" s="18"/>
      <c r="N29" s="98"/>
      <c r="O29" s="18"/>
      <c r="P29" s="98"/>
      <c r="Q29" s="18"/>
      <c r="R29" s="98"/>
      <c r="S29" s="18"/>
      <c r="T29" s="98"/>
      <c r="U29" s="18"/>
      <c r="V29" s="45">
        <f t="shared" ref="V29:V35" si="0">SUM(F29:T29)</f>
        <v>0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/>
      <c r="G30" s="18"/>
      <c r="H30" s="98"/>
      <c r="I30" s="18"/>
      <c r="J30" s="98"/>
      <c r="K30" s="18"/>
      <c r="L30" s="98"/>
      <c r="M30" s="18"/>
      <c r="N30" s="98"/>
      <c r="O30" s="18"/>
      <c r="P30" s="98"/>
      <c r="Q30" s="18"/>
      <c r="R30" s="98"/>
      <c r="S30" s="18"/>
      <c r="T30" s="98"/>
      <c r="U30" s="18"/>
      <c r="V30" s="45">
        <f t="shared" si="0"/>
        <v>0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/>
      <c r="G31" s="18"/>
      <c r="H31" s="98"/>
      <c r="I31" s="18"/>
      <c r="J31" s="98"/>
      <c r="K31" s="18"/>
      <c r="L31" s="98"/>
      <c r="M31" s="18"/>
      <c r="N31" s="98"/>
      <c r="O31" s="18"/>
      <c r="P31" s="98"/>
      <c r="Q31" s="18"/>
      <c r="R31" s="98"/>
      <c r="S31" s="18"/>
      <c r="T31" s="98"/>
      <c r="U31" s="18"/>
      <c r="V31" s="45">
        <f t="shared" si="0"/>
        <v>0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/>
      <c r="G32" s="18"/>
      <c r="H32" s="98"/>
      <c r="I32" s="18"/>
      <c r="J32" s="98"/>
      <c r="K32" s="18"/>
      <c r="L32" s="98"/>
      <c r="M32" s="18"/>
      <c r="N32" s="98"/>
      <c r="O32" s="18"/>
      <c r="P32" s="98"/>
      <c r="Q32" s="18"/>
      <c r="R32" s="98"/>
      <c r="S32" s="18"/>
      <c r="T32" s="98"/>
      <c r="U32" s="18"/>
      <c r="V32" s="45">
        <f t="shared" si="0"/>
        <v>0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/>
      <c r="G33" s="18"/>
      <c r="H33" s="98"/>
      <c r="I33" s="18"/>
      <c r="J33" s="98"/>
      <c r="K33" s="18"/>
      <c r="L33" s="98"/>
      <c r="M33" s="18"/>
      <c r="N33" s="98"/>
      <c r="O33" s="18"/>
      <c r="P33" s="98"/>
      <c r="Q33" s="18"/>
      <c r="R33" s="98"/>
      <c r="S33" s="18"/>
      <c r="T33" s="98"/>
      <c r="U33" s="18"/>
      <c r="V33" s="45">
        <f t="shared" si="0"/>
        <v>0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/>
      <c r="G34" s="18"/>
      <c r="H34" s="98"/>
      <c r="I34" s="18"/>
      <c r="J34" s="98"/>
      <c r="K34" s="18"/>
      <c r="L34" s="98"/>
      <c r="M34" s="18"/>
      <c r="N34" s="98"/>
      <c r="O34" s="18"/>
      <c r="P34" s="98"/>
      <c r="Q34" s="18"/>
      <c r="R34" s="98"/>
      <c r="S34" s="18"/>
      <c r="T34" s="98"/>
      <c r="U34" s="18"/>
      <c r="V34" s="45">
        <f t="shared" si="0"/>
        <v>0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/>
      <c r="G35" s="18"/>
      <c r="H35" s="98"/>
      <c r="I35" s="18"/>
      <c r="J35" s="98"/>
      <c r="K35" s="18"/>
      <c r="L35" s="98"/>
      <c r="M35" s="18"/>
      <c r="N35" s="98"/>
      <c r="O35" s="18"/>
      <c r="P35" s="98"/>
      <c r="Q35" s="18"/>
      <c r="R35" s="98"/>
      <c r="S35" s="18"/>
      <c r="T35" s="98"/>
      <c r="U35" s="18"/>
      <c r="V35" s="45">
        <f t="shared" si="0"/>
        <v>0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0</v>
      </c>
      <c r="G37" s="17"/>
      <c r="H37" s="45">
        <f>SUM(H29:H35)</f>
        <v>0</v>
      </c>
      <c r="I37" s="17"/>
      <c r="J37" s="45">
        <f>SUM(J29:J35)</f>
        <v>0</v>
      </c>
      <c r="K37" s="17"/>
      <c r="L37" s="45">
        <f>SUM(L29:L35)</f>
        <v>0</v>
      </c>
      <c r="M37" s="17"/>
      <c r="N37" s="45">
        <f>SUM(N29:N35)</f>
        <v>0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0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/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 t="shared" ref="V47:V51" si="1">SUM(F47:T47)</f>
        <v>0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/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si="1"/>
        <v>0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/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0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/>
      <c r="I50" s="18"/>
      <c r="J50" s="98"/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0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/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 t="shared" si="1"/>
        <v>0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0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0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103" t="s">
        <v>11</v>
      </c>
      <c r="D56" s="103"/>
      <c r="V56" s="21"/>
      <c r="W56" s="2"/>
    </row>
    <row r="57" spans="2:24" ht="13" x14ac:dyDescent="0.6">
      <c r="C57" s="103" t="s">
        <v>8</v>
      </c>
      <c r="D57" s="103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V25:V27"/>
    <mergeCell ref="C29:D29"/>
    <mergeCell ref="C8:L12"/>
    <mergeCell ref="J16:L16"/>
    <mergeCell ref="C20:H20"/>
    <mergeCell ref="C25:D27"/>
    <mergeCell ref="F25:H25"/>
    <mergeCell ref="J25:J27"/>
    <mergeCell ref="L25:L27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</mergeCells>
  <dataValidations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R176"/>
  <sheetViews>
    <sheetView workbookViewId="0">
      <selection activeCell="H29" sqref="H29:H35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104"/>
      <c r="L17" s="105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Member Name 19</v>
      </c>
      <c r="D20" s="127"/>
      <c r="E20" s="127"/>
      <c r="F20" s="127"/>
      <c r="G20" s="127"/>
      <c r="H20" s="128"/>
      <c r="I20" s="18"/>
      <c r="J20" s="98"/>
      <c r="K20" s="91"/>
      <c r="L20" s="98"/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/>
      <c r="G29" s="18"/>
      <c r="H29" s="98"/>
      <c r="I29" s="18"/>
      <c r="J29" s="98"/>
      <c r="K29" s="18"/>
      <c r="L29" s="98"/>
      <c r="M29" s="18"/>
      <c r="N29" s="98"/>
      <c r="O29" s="18"/>
      <c r="P29" s="98"/>
      <c r="Q29" s="18"/>
      <c r="R29" s="98"/>
      <c r="S29" s="18"/>
      <c r="T29" s="98"/>
      <c r="U29" s="18"/>
      <c r="V29" s="45">
        <f t="shared" ref="V29:V35" si="0">SUM(F29:T29)</f>
        <v>0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/>
      <c r="G30" s="18"/>
      <c r="H30" s="98"/>
      <c r="I30" s="18"/>
      <c r="J30" s="98"/>
      <c r="K30" s="18"/>
      <c r="L30" s="98"/>
      <c r="M30" s="18"/>
      <c r="N30" s="98"/>
      <c r="O30" s="18"/>
      <c r="P30" s="98"/>
      <c r="Q30" s="18"/>
      <c r="R30" s="98"/>
      <c r="S30" s="18"/>
      <c r="T30" s="98"/>
      <c r="U30" s="18"/>
      <c r="V30" s="45">
        <f t="shared" si="0"/>
        <v>0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/>
      <c r="G31" s="18"/>
      <c r="H31" s="98"/>
      <c r="I31" s="18"/>
      <c r="J31" s="98"/>
      <c r="K31" s="18"/>
      <c r="L31" s="98"/>
      <c r="M31" s="18"/>
      <c r="N31" s="98"/>
      <c r="O31" s="18"/>
      <c r="P31" s="98"/>
      <c r="Q31" s="18"/>
      <c r="R31" s="98"/>
      <c r="S31" s="18"/>
      <c r="T31" s="98"/>
      <c r="U31" s="18"/>
      <c r="V31" s="45">
        <f t="shared" si="0"/>
        <v>0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/>
      <c r="G32" s="18"/>
      <c r="H32" s="98"/>
      <c r="I32" s="18"/>
      <c r="J32" s="98"/>
      <c r="K32" s="18"/>
      <c r="L32" s="98"/>
      <c r="M32" s="18"/>
      <c r="N32" s="98"/>
      <c r="O32" s="18"/>
      <c r="P32" s="98"/>
      <c r="Q32" s="18"/>
      <c r="R32" s="98"/>
      <c r="S32" s="18"/>
      <c r="T32" s="98"/>
      <c r="U32" s="18"/>
      <c r="V32" s="45">
        <f t="shared" si="0"/>
        <v>0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/>
      <c r="G33" s="18"/>
      <c r="H33" s="98"/>
      <c r="I33" s="18"/>
      <c r="J33" s="98"/>
      <c r="K33" s="18"/>
      <c r="L33" s="98"/>
      <c r="M33" s="18"/>
      <c r="N33" s="98"/>
      <c r="O33" s="18"/>
      <c r="P33" s="98"/>
      <c r="Q33" s="18"/>
      <c r="R33" s="98"/>
      <c r="S33" s="18"/>
      <c r="T33" s="98"/>
      <c r="U33" s="18"/>
      <c r="V33" s="45">
        <f t="shared" si="0"/>
        <v>0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/>
      <c r="G34" s="18"/>
      <c r="H34" s="98"/>
      <c r="I34" s="18"/>
      <c r="J34" s="98"/>
      <c r="K34" s="18"/>
      <c r="L34" s="98"/>
      <c r="M34" s="18"/>
      <c r="N34" s="98"/>
      <c r="O34" s="18"/>
      <c r="P34" s="98"/>
      <c r="Q34" s="18"/>
      <c r="R34" s="98"/>
      <c r="S34" s="18"/>
      <c r="T34" s="98"/>
      <c r="U34" s="18"/>
      <c r="V34" s="45">
        <f t="shared" si="0"/>
        <v>0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/>
      <c r="G35" s="18"/>
      <c r="H35" s="98"/>
      <c r="I35" s="18"/>
      <c r="J35" s="98"/>
      <c r="K35" s="18"/>
      <c r="L35" s="98"/>
      <c r="M35" s="18"/>
      <c r="N35" s="98"/>
      <c r="O35" s="18"/>
      <c r="P35" s="98"/>
      <c r="Q35" s="18"/>
      <c r="R35" s="98"/>
      <c r="S35" s="18"/>
      <c r="T35" s="98"/>
      <c r="U35" s="18"/>
      <c r="V35" s="45">
        <f t="shared" si="0"/>
        <v>0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0</v>
      </c>
      <c r="G37" s="17"/>
      <c r="H37" s="45">
        <f>SUM(H29:H35)</f>
        <v>0</v>
      </c>
      <c r="I37" s="17"/>
      <c r="J37" s="45">
        <f>SUM(J29:J35)</f>
        <v>0</v>
      </c>
      <c r="K37" s="17"/>
      <c r="L37" s="45">
        <f>SUM(L29:L35)</f>
        <v>0</v>
      </c>
      <c r="M37" s="17"/>
      <c r="N37" s="45">
        <f>SUM(N29:N35)</f>
        <v>0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0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/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 t="shared" ref="V47:V51" si="1">SUM(F47:T47)</f>
        <v>0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/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si="1"/>
        <v>0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/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0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/>
      <c r="I50" s="18"/>
      <c r="J50" s="98"/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0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/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 t="shared" si="1"/>
        <v>0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0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0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103" t="s">
        <v>11</v>
      </c>
      <c r="D56" s="103"/>
      <c r="V56" s="21"/>
      <c r="W56" s="2"/>
    </row>
    <row r="57" spans="2:24" ht="13" x14ac:dyDescent="0.6">
      <c r="C57" s="103" t="s">
        <v>8</v>
      </c>
      <c r="D57" s="103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V25:V27"/>
    <mergeCell ref="C29:D29"/>
    <mergeCell ref="C8:L12"/>
    <mergeCell ref="J16:L16"/>
    <mergeCell ref="C20:H20"/>
    <mergeCell ref="C25:D27"/>
    <mergeCell ref="F25:H25"/>
    <mergeCell ref="J25:J27"/>
    <mergeCell ref="L25:L27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</mergeCells>
  <dataValidations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R176"/>
  <sheetViews>
    <sheetView workbookViewId="0">
      <selection activeCell="R35" sqref="R35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104"/>
      <c r="L17" s="105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Member Name 20</v>
      </c>
      <c r="D20" s="127"/>
      <c r="E20" s="127"/>
      <c r="F20" s="127"/>
      <c r="G20" s="127"/>
      <c r="H20" s="128"/>
      <c r="I20" s="18"/>
      <c r="J20" s="98"/>
      <c r="K20" s="91"/>
      <c r="L20" s="98"/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/>
      <c r="G29" s="18"/>
      <c r="H29" s="98"/>
      <c r="I29" s="18"/>
      <c r="J29" s="98"/>
      <c r="K29" s="18"/>
      <c r="L29" s="98"/>
      <c r="M29" s="18"/>
      <c r="N29" s="98"/>
      <c r="O29" s="18"/>
      <c r="P29" s="98"/>
      <c r="Q29" s="18"/>
      <c r="R29" s="98"/>
      <c r="S29" s="18"/>
      <c r="T29" s="98"/>
      <c r="U29" s="18"/>
      <c r="V29" s="45">
        <f t="shared" ref="V29:V35" si="0">SUM(F29:T29)</f>
        <v>0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/>
      <c r="G30" s="18"/>
      <c r="H30" s="98"/>
      <c r="I30" s="18"/>
      <c r="J30" s="98"/>
      <c r="K30" s="18"/>
      <c r="L30" s="98"/>
      <c r="M30" s="18"/>
      <c r="N30" s="98"/>
      <c r="O30" s="18"/>
      <c r="P30" s="98"/>
      <c r="Q30" s="18"/>
      <c r="R30" s="98"/>
      <c r="S30" s="18"/>
      <c r="T30" s="98"/>
      <c r="U30" s="18"/>
      <c r="V30" s="45">
        <f t="shared" si="0"/>
        <v>0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/>
      <c r="G31" s="18"/>
      <c r="H31" s="98"/>
      <c r="I31" s="18"/>
      <c r="J31" s="98"/>
      <c r="K31" s="18"/>
      <c r="L31" s="98"/>
      <c r="M31" s="18"/>
      <c r="N31" s="98"/>
      <c r="O31" s="18"/>
      <c r="P31" s="98"/>
      <c r="Q31" s="18"/>
      <c r="R31" s="98"/>
      <c r="S31" s="18"/>
      <c r="T31" s="98"/>
      <c r="U31" s="18"/>
      <c r="V31" s="45">
        <f t="shared" si="0"/>
        <v>0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/>
      <c r="G32" s="18"/>
      <c r="H32" s="98"/>
      <c r="I32" s="18"/>
      <c r="J32" s="98"/>
      <c r="K32" s="18"/>
      <c r="L32" s="98"/>
      <c r="M32" s="18"/>
      <c r="N32" s="98"/>
      <c r="O32" s="18"/>
      <c r="P32" s="98"/>
      <c r="Q32" s="18"/>
      <c r="R32" s="98"/>
      <c r="S32" s="18"/>
      <c r="T32" s="98"/>
      <c r="U32" s="18"/>
      <c r="V32" s="45">
        <f t="shared" si="0"/>
        <v>0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/>
      <c r="G33" s="18"/>
      <c r="H33" s="98"/>
      <c r="I33" s="18"/>
      <c r="J33" s="98"/>
      <c r="K33" s="18"/>
      <c r="L33" s="98"/>
      <c r="M33" s="18"/>
      <c r="N33" s="98"/>
      <c r="O33" s="18"/>
      <c r="P33" s="98"/>
      <c r="Q33" s="18"/>
      <c r="R33" s="98"/>
      <c r="S33" s="18"/>
      <c r="T33" s="98"/>
      <c r="U33" s="18"/>
      <c r="V33" s="45">
        <f t="shared" si="0"/>
        <v>0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/>
      <c r="G34" s="18"/>
      <c r="H34" s="98"/>
      <c r="I34" s="18"/>
      <c r="J34" s="98"/>
      <c r="K34" s="18"/>
      <c r="L34" s="98"/>
      <c r="M34" s="18"/>
      <c r="N34" s="98"/>
      <c r="O34" s="18"/>
      <c r="P34" s="98"/>
      <c r="Q34" s="18"/>
      <c r="R34" s="98"/>
      <c r="S34" s="18"/>
      <c r="T34" s="98"/>
      <c r="U34" s="18"/>
      <c r="V34" s="45">
        <f t="shared" si="0"/>
        <v>0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/>
      <c r="G35" s="18"/>
      <c r="H35" s="98"/>
      <c r="I35" s="18"/>
      <c r="J35" s="98"/>
      <c r="K35" s="18"/>
      <c r="L35" s="98"/>
      <c r="M35" s="18"/>
      <c r="N35" s="98"/>
      <c r="O35" s="18"/>
      <c r="P35" s="98"/>
      <c r="Q35" s="18"/>
      <c r="R35" s="98"/>
      <c r="S35" s="18"/>
      <c r="T35" s="98"/>
      <c r="U35" s="18"/>
      <c r="V35" s="45">
        <f t="shared" si="0"/>
        <v>0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0</v>
      </c>
      <c r="G37" s="17"/>
      <c r="H37" s="45">
        <f>SUM(H29:H35)</f>
        <v>0</v>
      </c>
      <c r="I37" s="17"/>
      <c r="J37" s="45">
        <f>SUM(J29:J35)</f>
        <v>0</v>
      </c>
      <c r="K37" s="17"/>
      <c r="L37" s="45">
        <f>SUM(L29:L35)</f>
        <v>0</v>
      </c>
      <c r="M37" s="17"/>
      <c r="N37" s="45">
        <f>SUM(N29:N35)</f>
        <v>0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0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/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 t="shared" ref="V47:V51" si="1">SUM(F47:T47)</f>
        <v>0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/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si="1"/>
        <v>0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/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0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/>
      <c r="I50" s="18"/>
      <c r="J50" s="98"/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0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/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 t="shared" si="1"/>
        <v>0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0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0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103" t="s">
        <v>11</v>
      </c>
      <c r="D56" s="103"/>
      <c r="V56" s="21"/>
      <c r="W56" s="2"/>
    </row>
    <row r="57" spans="2:24" ht="13" x14ac:dyDescent="0.6">
      <c r="C57" s="103" t="s">
        <v>8</v>
      </c>
      <c r="D57" s="103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V25:V27"/>
    <mergeCell ref="C29:D29"/>
    <mergeCell ref="C8:L12"/>
    <mergeCell ref="J16:L16"/>
    <mergeCell ref="C20:H20"/>
    <mergeCell ref="C25:D27"/>
    <mergeCell ref="F25:H25"/>
    <mergeCell ref="J25:J27"/>
    <mergeCell ref="L25:L27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</mergeCells>
  <dataValidations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R176"/>
  <sheetViews>
    <sheetView topLeftCell="A20" workbookViewId="0">
      <selection activeCell="F40" sqref="F40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74"/>
      <c r="L17" s="75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Siskiyou UHSD</v>
      </c>
      <c r="D20" s="127"/>
      <c r="E20" s="127"/>
      <c r="F20" s="127"/>
      <c r="G20" s="127"/>
      <c r="H20" s="128"/>
      <c r="I20" s="18"/>
      <c r="J20" s="98">
        <v>8052</v>
      </c>
      <c r="K20" s="91"/>
      <c r="L20" s="98">
        <v>114850</v>
      </c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>
        <v>3221</v>
      </c>
      <c r="G29" s="18"/>
      <c r="H29" s="98">
        <v>34454</v>
      </c>
      <c r="I29" s="18"/>
      <c r="J29" s="98"/>
      <c r="K29" s="18"/>
      <c r="L29" s="98"/>
      <c r="M29" s="18"/>
      <c r="N29" s="98">
        <v>1046</v>
      </c>
      <c r="O29" s="18"/>
      <c r="P29" s="98"/>
      <c r="Q29" s="18"/>
      <c r="R29" s="98"/>
      <c r="S29" s="18"/>
      <c r="T29" s="98"/>
      <c r="U29" s="18"/>
      <c r="V29" s="45">
        <f>SUM(F29:T29)</f>
        <v>38721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>
        <v>805</v>
      </c>
      <c r="G30" s="18"/>
      <c r="H30" s="98">
        <v>9188</v>
      </c>
      <c r="I30" s="18"/>
      <c r="J30" s="98"/>
      <c r="K30" s="18"/>
      <c r="L30" s="98"/>
      <c r="M30" s="18"/>
      <c r="N30" s="98">
        <v>281</v>
      </c>
      <c r="O30" s="18"/>
      <c r="P30" s="98"/>
      <c r="Q30" s="18"/>
      <c r="R30" s="98"/>
      <c r="S30" s="18"/>
      <c r="T30" s="98"/>
      <c r="U30" s="18"/>
      <c r="V30" s="45">
        <f t="shared" ref="V30:V35" si="0">SUM(F30:T30)</f>
        <v>10274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>
        <v>1208</v>
      </c>
      <c r="G31" s="18"/>
      <c r="H31" s="98">
        <v>12633</v>
      </c>
      <c r="I31" s="18"/>
      <c r="J31" s="98"/>
      <c r="K31" s="18"/>
      <c r="L31" s="98"/>
      <c r="M31" s="18"/>
      <c r="N31" s="98">
        <v>383</v>
      </c>
      <c r="O31" s="18"/>
      <c r="P31" s="98"/>
      <c r="Q31" s="18"/>
      <c r="R31" s="98"/>
      <c r="S31" s="18"/>
      <c r="T31" s="98"/>
      <c r="U31" s="18"/>
      <c r="V31" s="45">
        <f t="shared" si="0"/>
        <v>14224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>
        <v>1610</v>
      </c>
      <c r="G32" s="18"/>
      <c r="H32" s="98">
        <v>19524</v>
      </c>
      <c r="I32" s="18"/>
      <c r="J32" s="98"/>
      <c r="K32" s="18"/>
      <c r="L32" s="98"/>
      <c r="M32" s="18"/>
      <c r="N32" s="98">
        <v>561</v>
      </c>
      <c r="O32" s="18"/>
      <c r="P32" s="98"/>
      <c r="Q32" s="18"/>
      <c r="R32" s="98"/>
      <c r="S32" s="18"/>
      <c r="T32" s="98"/>
      <c r="U32" s="18"/>
      <c r="V32" s="45">
        <f t="shared" si="0"/>
        <v>21695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>
        <v>242</v>
      </c>
      <c r="G33" s="18"/>
      <c r="H33" s="98">
        <v>3446</v>
      </c>
      <c r="I33" s="18"/>
      <c r="J33" s="98"/>
      <c r="K33" s="18"/>
      <c r="L33" s="98"/>
      <c r="M33" s="18"/>
      <c r="N33" s="98">
        <v>0</v>
      </c>
      <c r="O33" s="18"/>
      <c r="P33" s="98"/>
      <c r="Q33" s="18"/>
      <c r="R33" s="98"/>
      <c r="S33" s="18"/>
      <c r="T33" s="98"/>
      <c r="U33" s="18"/>
      <c r="V33" s="45">
        <f t="shared" si="0"/>
        <v>3688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>
        <v>161</v>
      </c>
      <c r="G34" s="18"/>
      <c r="H34" s="98">
        <v>2297</v>
      </c>
      <c r="I34" s="18"/>
      <c r="J34" s="98"/>
      <c r="K34" s="18"/>
      <c r="L34" s="98"/>
      <c r="M34" s="18"/>
      <c r="N34" s="98">
        <v>26</v>
      </c>
      <c r="O34" s="18"/>
      <c r="P34" s="98"/>
      <c r="Q34" s="18"/>
      <c r="R34" s="98"/>
      <c r="S34" s="18"/>
      <c r="T34" s="98"/>
      <c r="U34" s="18"/>
      <c r="V34" s="45">
        <f t="shared" si="0"/>
        <v>2484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>
        <v>805</v>
      </c>
      <c r="G35" s="18"/>
      <c r="H35" s="98">
        <v>10337</v>
      </c>
      <c r="I35" s="18"/>
      <c r="J35" s="98"/>
      <c r="K35" s="18"/>
      <c r="L35" s="98"/>
      <c r="M35" s="18"/>
      <c r="N35" s="98">
        <v>255</v>
      </c>
      <c r="O35" s="18"/>
      <c r="P35" s="98"/>
      <c r="Q35" s="18"/>
      <c r="R35" s="98"/>
      <c r="S35" s="18"/>
      <c r="T35" s="98"/>
      <c r="U35" s="18"/>
      <c r="V35" s="45">
        <f t="shared" si="0"/>
        <v>11397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8052</v>
      </c>
      <c r="G37" s="17"/>
      <c r="H37" s="45">
        <f>SUM(H29:H35)</f>
        <v>91879</v>
      </c>
      <c r="I37" s="17"/>
      <c r="J37" s="45">
        <f>SUM(J29:J35)</f>
        <v>0</v>
      </c>
      <c r="K37" s="17"/>
      <c r="L37" s="45">
        <f>SUM(L29:L35)</f>
        <v>0</v>
      </c>
      <c r="M37" s="17"/>
      <c r="N37" s="45">
        <f>SUM(N29:N35)</f>
        <v>2552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102483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>
        <v>4594</v>
      </c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 t="shared" ref="V47:V51" si="1">SUM(F47:T47)</f>
        <v>4594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>
        <v>5743</v>
      </c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si="1"/>
        <v>5743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>
        <v>6891</v>
      </c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6891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>
        <v>3446</v>
      </c>
      <c r="I50" s="18"/>
      <c r="J50" s="98"/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3446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>
        <v>2297</v>
      </c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 t="shared" si="1"/>
        <v>2297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22971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22971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73" t="s">
        <v>11</v>
      </c>
      <c r="D56" s="73"/>
      <c r="V56" s="21"/>
      <c r="W56" s="2"/>
    </row>
    <row r="57" spans="2:24" ht="13" x14ac:dyDescent="0.6">
      <c r="C57" s="73" t="s">
        <v>8</v>
      </c>
      <c r="D57" s="73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V25:V27"/>
    <mergeCell ref="C29:D29"/>
    <mergeCell ref="C8:L12"/>
    <mergeCell ref="J16:L16"/>
    <mergeCell ref="C20:H20"/>
    <mergeCell ref="C25:D27"/>
    <mergeCell ref="F25:H25"/>
    <mergeCell ref="J25:J27"/>
    <mergeCell ref="L25:L27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</mergeCells>
  <dataValidations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R176"/>
  <sheetViews>
    <sheetView workbookViewId="0">
      <selection activeCell="P32" sqref="P32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74"/>
      <c r="L17" s="75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Scott Valley USD</v>
      </c>
      <c r="D20" s="127"/>
      <c r="E20" s="127"/>
      <c r="F20" s="127"/>
      <c r="G20" s="127"/>
      <c r="H20" s="128"/>
      <c r="I20" s="18"/>
      <c r="J20" s="98">
        <v>7009</v>
      </c>
      <c r="K20" s="91"/>
      <c r="L20" s="98">
        <v>94325</v>
      </c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>
        <v>2804</v>
      </c>
      <c r="G29" s="18"/>
      <c r="H29" s="98">
        <v>28297</v>
      </c>
      <c r="I29" s="18"/>
      <c r="J29" s="98"/>
      <c r="K29" s="18"/>
      <c r="L29" s="98"/>
      <c r="M29" s="18"/>
      <c r="N29" s="98">
        <v>272</v>
      </c>
      <c r="O29" s="18"/>
      <c r="P29" s="98"/>
      <c r="Q29" s="18"/>
      <c r="R29" s="98"/>
      <c r="S29" s="18"/>
      <c r="T29" s="98"/>
      <c r="U29" s="18"/>
      <c r="V29" s="45">
        <f>SUM(F29:T29)</f>
        <v>31373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>
        <v>701</v>
      </c>
      <c r="G30" s="18"/>
      <c r="H30" s="98">
        <v>7546</v>
      </c>
      <c r="I30" s="18"/>
      <c r="J30" s="98"/>
      <c r="K30" s="18"/>
      <c r="L30" s="98"/>
      <c r="M30" s="18"/>
      <c r="N30" s="98">
        <v>73</v>
      </c>
      <c r="O30" s="18"/>
      <c r="P30" s="98"/>
      <c r="Q30" s="18"/>
      <c r="R30" s="98"/>
      <c r="S30" s="18"/>
      <c r="T30" s="98"/>
      <c r="U30" s="18"/>
      <c r="V30" s="45">
        <f t="shared" ref="V30:V35" si="0">SUM(F30:T30)</f>
        <v>8320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>
        <v>1051</v>
      </c>
      <c r="G31" s="18"/>
      <c r="H31" s="98">
        <v>10376</v>
      </c>
      <c r="I31" s="18"/>
      <c r="J31" s="98"/>
      <c r="K31" s="18"/>
      <c r="L31" s="98"/>
      <c r="M31" s="18"/>
      <c r="N31" s="98">
        <v>100</v>
      </c>
      <c r="O31" s="18"/>
      <c r="P31" s="98"/>
      <c r="Q31" s="18"/>
      <c r="R31" s="98"/>
      <c r="S31" s="18"/>
      <c r="T31" s="98"/>
      <c r="U31" s="18"/>
      <c r="V31" s="45">
        <f>SUM(F31:T31)</f>
        <v>11527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>
        <v>1402</v>
      </c>
      <c r="G32" s="18"/>
      <c r="H32" s="98">
        <v>16034</v>
      </c>
      <c r="I32" s="18"/>
      <c r="J32" s="98"/>
      <c r="K32" s="18"/>
      <c r="L32" s="98"/>
      <c r="M32" s="18"/>
      <c r="N32" s="98">
        <v>146</v>
      </c>
      <c r="O32" s="18"/>
      <c r="P32" s="98"/>
      <c r="Q32" s="18"/>
      <c r="R32" s="98"/>
      <c r="S32" s="18"/>
      <c r="T32" s="98"/>
      <c r="U32" s="18"/>
      <c r="V32" s="45">
        <f t="shared" si="0"/>
        <v>17582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>
        <v>210</v>
      </c>
      <c r="G33" s="18"/>
      <c r="H33" s="98">
        <v>2830</v>
      </c>
      <c r="I33" s="18"/>
      <c r="J33" s="98"/>
      <c r="K33" s="18"/>
      <c r="L33" s="98"/>
      <c r="M33" s="18"/>
      <c r="N33" s="98">
        <v>0</v>
      </c>
      <c r="O33" s="18"/>
      <c r="P33" s="98"/>
      <c r="Q33" s="18"/>
      <c r="R33" s="98"/>
      <c r="S33" s="18"/>
      <c r="T33" s="98"/>
      <c r="U33" s="18"/>
      <c r="V33" s="45">
        <f t="shared" si="0"/>
        <v>3040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>
        <v>140</v>
      </c>
      <c r="G34" s="18"/>
      <c r="H34" s="98">
        <v>1887</v>
      </c>
      <c r="I34" s="18"/>
      <c r="J34" s="98"/>
      <c r="K34" s="18"/>
      <c r="L34" s="98"/>
      <c r="M34" s="18"/>
      <c r="N34" s="98">
        <v>6.64</v>
      </c>
      <c r="O34" s="18"/>
      <c r="P34" s="98"/>
      <c r="Q34" s="18"/>
      <c r="R34" s="98"/>
      <c r="S34" s="18"/>
      <c r="T34" s="98"/>
      <c r="U34" s="18"/>
      <c r="V34" s="45">
        <f t="shared" si="0"/>
        <v>2033.64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>
        <v>701</v>
      </c>
      <c r="G35" s="18"/>
      <c r="H35" s="98">
        <v>8489</v>
      </c>
      <c r="I35" s="18"/>
      <c r="J35" s="98"/>
      <c r="K35" s="18"/>
      <c r="L35" s="98"/>
      <c r="M35" s="18"/>
      <c r="N35" s="98">
        <v>66</v>
      </c>
      <c r="O35" s="18"/>
      <c r="P35" s="98"/>
      <c r="Q35" s="18"/>
      <c r="R35" s="98"/>
      <c r="S35" s="18"/>
      <c r="T35" s="98"/>
      <c r="U35" s="18"/>
      <c r="V35" s="45">
        <f t="shared" si="0"/>
        <v>9256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7009</v>
      </c>
      <c r="G37" s="17"/>
      <c r="H37" s="45">
        <f>SUM(H29:H35)</f>
        <v>75459</v>
      </c>
      <c r="I37" s="17"/>
      <c r="J37" s="45">
        <f>SUM(J29:J35)</f>
        <v>0</v>
      </c>
      <c r="K37" s="17"/>
      <c r="L37" s="45">
        <f>SUM(L29:L35)</f>
        <v>0</v>
      </c>
      <c r="M37" s="17"/>
      <c r="N37" s="45">
        <f>SUM(N29:N35)</f>
        <v>663.64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83131.64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>
        <v>3773</v>
      </c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 t="shared" ref="V47:V50" si="1">SUM(F47:T47)</f>
        <v>3773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>
        <v>4716</v>
      </c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si="1"/>
        <v>4716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>
        <v>5660</v>
      </c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5660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>
        <v>2830</v>
      </c>
      <c r="I50" s="18"/>
      <c r="J50" s="98"/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2830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>
        <v>1887</v>
      </c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>SUM(F51:T51)</f>
        <v>1887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18866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18866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73" t="s">
        <v>11</v>
      </c>
      <c r="D56" s="73"/>
      <c r="V56" s="21"/>
      <c r="W56" s="2"/>
    </row>
    <row r="57" spans="2:24" ht="13" x14ac:dyDescent="0.6">
      <c r="C57" s="73" t="s">
        <v>8</v>
      </c>
      <c r="D57" s="73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V25:V27"/>
    <mergeCell ref="C29:D29"/>
    <mergeCell ref="C8:L12"/>
    <mergeCell ref="J16:L16"/>
    <mergeCell ref="C20:H20"/>
    <mergeCell ref="C25:D27"/>
    <mergeCell ref="F25:H25"/>
    <mergeCell ref="J25:J27"/>
    <mergeCell ref="L25:L27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</mergeCells>
  <dataValidations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R176"/>
  <sheetViews>
    <sheetView topLeftCell="A4" workbookViewId="0">
      <selection activeCell="H29" sqref="H29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74"/>
      <c r="L17" s="75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Butte Valley USD</v>
      </c>
      <c r="D20" s="127"/>
      <c r="E20" s="127"/>
      <c r="F20" s="127"/>
      <c r="G20" s="127"/>
      <c r="H20" s="128"/>
      <c r="I20" s="18"/>
      <c r="J20" s="98">
        <v>25</v>
      </c>
      <c r="K20" s="91"/>
      <c r="L20" s="98">
        <v>75510</v>
      </c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>
        <v>9</v>
      </c>
      <c r="G29" s="18"/>
      <c r="H29" s="98">
        <v>22653</v>
      </c>
      <c r="I29" s="18"/>
      <c r="J29" s="98"/>
      <c r="K29" s="18"/>
      <c r="L29" s="98"/>
      <c r="M29" s="18"/>
      <c r="N29" s="98"/>
      <c r="O29" s="18"/>
      <c r="P29" s="98"/>
      <c r="Q29" s="18"/>
      <c r="R29" s="98"/>
      <c r="S29" s="18"/>
      <c r="T29" s="98"/>
      <c r="U29" s="18"/>
      <c r="V29" s="45">
        <f t="shared" ref="V29:V35" si="0">SUM(F29:T29)</f>
        <v>22662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>
        <v>3</v>
      </c>
      <c r="G30" s="18"/>
      <c r="H30" s="98">
        <v>6041</v>
      </c>
      <c r="I30" s="18"/>
      <c r="J30" s="98"/>
      <c r="K30" s="18"/>
      <c r="L30" s="98"/>
      <c r="M30" s="18"/>
      <c r="N30" s="98"/>
      <c r="O30" s="18"/>
      <c r="P30" s="98"/>
      <c r="Q30" s="18"/>
      <c r="R30" s="98"/>
      <c r="S30" s="18"/>
      <c r="T30" s="98"/>
      <c r="U30" s="18"/>
      <c r="V30" s="45">
        <f t="shared" si="0"/>
        <v>6044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>
        <v>3</v>
      </c>
      <c r="G31" s="18"/>
      <c r="H31" s="98">
        <v>8306</v>
      </c>
      <c r="I31" s="18"/>
      <c r="J31" s="98"/>
      <c r="K31" s="18"/>
      <c r="L31" s="98"/>
      <c r="M31" s="18"/>
      <c r="N31" s="98"/>
      <c r="O31" s="18"/>
      <c r="P31" s="98"/>
      <c r="Q31" s="18"/>
      <c r="R31" s="98"/>
      <c r="S31" s="18"/>
      <c r="T31" s="98"/>
      <c r="U31" s="18"/>
      <c r="V31" s="45">
        <f t="shared" si="0"/>
        <v>8309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>
        <v>5</v>
      </c>
      <c r="G32" s="18"/>
      <c r="H32" s="98">
        <v>12837</v>
      </c>
      <c r="I32" s="18"/>
      <c r="J32" s="98"/>
      <c r="K32" s="18"/>
      <c r="L32" s="98"/>
      <c r="M32" s="18"/>
      <c r="N32" s="98"/>
      <c r="O32" s="18"/>
      <c r="P32" s="98"/>
      <c r="Q32" s="18"/>
      <c r="R32" s="98"/>
      <c r="S32" s="18"/>
      <c r="T32" s="98"/>
      <c r="U32" s="18"/>
      <c r="V32" s="45">
        <f t="shared" si="0"/>
        <v>12842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>
        <v>1</v>
      </c>
      <c r="G33" s="18"/>
      <c r="H33" s="98">
        <v>2265</v>
      </c>
      <c r="I33" s="18"/>
      <c r="J33" s="98"/>
      <c r="K33" s="18"/>
      <c r="L33" s="98"/>
      <c r="M33" s="18"/>
      <c r="N33" s="98"/>
      <c r="O33" s="18"/>
      <c r="P33" s="98"/>
      <c r="Q33" s="18"/>
      <c r="R33" s="98"/>
      <c r="S33" s="18"/>
      <c r="T33" s="98"/>
      <c r="U33" s="18"/>
      <c r="V33" s="45">
        <f t="shared" si="0"/>
        <v>2266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>
        <v>1</v>
      </c>
      <c r="G34" s="18"/>
      <c r="H34" s="98">
        <v>1510</v>
      </c>
      <c r="I34" s="18"/>
      <c r="J34" s="98"/>
      <c r="K34" s="18"/>
      <c r="L34" s="98"/>
      <c r="M34" s="18"/>
      <c r="N34" s="98"/>
      <c r="O34" s="18"/>
      <c r="P34" s="98"/>
      <c r="Q34" s="18"/>
      <c r="R34" s="98"/>
      <c r="S34" s="18"/>
      <c r="T34" s="98"/>
      <c r="U34" s="18"/>
      <c r="V34" s="45">
        <f t="shared" si="0"/>
        <v>1511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>
        <v>3</v>
      </c>
      <c r="G35" s="18"/>
      <c r="H35" s="98">
        <v>6796</v>
      </c>
      <c r="I35" s="18"/>
      <c r="J35" s="98"/>
      <c r="K35" s="18"/>
      <c r="L35" s="98"/>
      <c r="M35" s="18"/>
      <c r="N35" s="98"/>
      <c r="O35" s="18"/>
      <c r="P35" s="98"/>
      <c r="Q35" s="18"/>
      <c r="R35" s="98"/>
      <c r="S35" s="18"/>
      <c r="T35" s="98"/>
      <c r="U35" s="18"/>
      <c r="V35" s="45">
        <f t="shared" si="0"/>
        <v>6799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25</v>
      </c>
      <c r="G37" s="17"/>
      <c r="H37" s="45">
        <f>SUM(H29:H35)</f>
        <v>60408</v>
      </c>
      <c r="I37" s="17"/>
      <c r="J37" s="45">
        <f>SUM(J29:J35)</f>
        <v>0</v>
      </c>
      <c r="K37" s="17"/>
      <c r="L37" s="45">
        <f>SUM(L29:L35)</f>
        <v>0</v>
      </c>
      <c r="M37" s="17"/>
      <c r="N37" s="45">
        <f>SUM(N29:N35)</f>
        <v>0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60433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>
        <v>3020</v>
      </c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 t="shared" ref="V47:V51" si="1">SUM(F47:T47)</f>
        <v>3020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>
        <v>3776</v>
      </c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si="1"/>
        <v>3776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>
        <v>4531</v>
      </c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4531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>
        <v>2265</v>
      </c>
      <c r="I50" s="18"/>
      <c r="J50" s="98"/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2265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>
        <v>1510</v>
      </c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 t="shared" si="1"/>
        <v>1510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15102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15102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73" t="s">
        <v>11</v>
      </c>
      <c r="D56" s="73"/>
      <c r="V56" s="21"/>
      <c r="W56" s="2"/>
    </row>
    <row r="57" spans="2:24" ht="13" x14ac:dyDescent="0.6">
      <c r="C57" s="73" t="s">
        <v>8</v>
      </c>
      <c r="D57" s="73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V25:V27"/>
    <mergeCell ref="C29:D29"/>
    <mergeCell ref="C8:L12"/>
    <mergeCell ref="J16:L16"/>
    <mergeCell ref="C20:H20"/>
    <mergeCell ref="C25:D27"/>
    <mergeCell ref="F25:H25"/>
    <mergeCell ref="J25:J27"/>
    <mergeCell ref="L25:L27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</mergeCells>
  <dataValidations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R176"/>
  <sheetViews>
    <sheetView topLeftCell="A10" workbookViewId="0">
      <selection activeCell="H47" sqref="H47:H51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74"/>
      <c r="L17" s="75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Dunsmuir HSD</v>
      </c>
      <c r="D20" s="127"/>
      <c r="E20" s="127"/>
      <c r="F20" s="127"/>
      <c r="G20" s="127"/>
      <c r="H20" s="128"/>
      <c r="I20" s="18"/>
      <c r="J20" s="98"/>
      <c r="K20" s="91"/>
      <c r="L20" s="98">
        <v>71206</v>
      </c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/>
      <c r="G29" s="18"/>
      <c r="H29" s="98">
        <v>21362</v>
      </c>
      <c r="I29" s="18"/>
      <c r="J29" s="98"/>
      <c r="K29" s="18"/>
      <c r="L29" s="98"/>
      <c r="M29" s="18"/>
      <c r="N29" s="98"/>
      <c r="O29" s="18"/>
      <c r="P29" s="98"/>
      <c r="Q29" s="18"/>
      <c r="R29" s="98"/>
      <c r="S29" s="18"/>
      <c r="T29" s="98"/>
      <c r="U29" s="18"/>
      <c r="V29" s="45">
        <f t="shared" ref="V29:V35" si="0">SUM(F29:T29)</f>
        <v>21362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/>
      <c r="G30" s="18"/>
      <c r="H30" s="98">
        <v>5696</v>
      </c>
      <c r="I30" s="18"/>
      <c r="J30" s="98"/>
      <c r="K30" s="18"/>
      <c r="L30" s="98"/>
      <c r="M30" s="18"/>
      <c r="N30" s="98"/>
      <c r="O30" s="18"/>
      <c r="P30" s="98"/>
      <c r="Q30" s="18"/>
      <c r="R30" s="98"/>
      <c r="S30" s="18"/>
      <c r="T30" s="98"/>
      <c r="U30" s="18"/>
      <c r="V30" s="45">
        <f t="shared" si="0"/>
        <v>5696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/>
      <c r="G31" s="18"/>
      <c r="H31" s="98">
        <v>7833</v>
      </c>
      <c r="I31" s="18"/>
      <c r="J31" s="98"/>
      <c r="K31" s="18"/>
      <c r="L31" s="98"/>
      <c r="M31" s="18"/>
      <c r="N31" s="98"/>
      <c r="O31" s="18"/>
      <c r="P31" s="98"/>
      <c r="Q31" s="18"/>
      <c r="R31" s="98"/>
      <c r="S31" s="18"/>
      <c r="T31" s="98"/>
      <c r="U31" s="18"/>
      <c r="V31" s="45">
        <f t="shared" si="0"/>
        <v>7833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/>
      <c r="G32" s="18"/>
      <c r="H32" s="98">
        <v>12105</v>
      </c>
      <c r="I32" s="18"/>
      <c r="J32" s="98"/>
      <c r="K32" s="18"/>
      <c r="L32" s="98"/>
      <c r="M32" s="18"/>
      <c r="N32" s="98"/>
      <c r="O32" s="18"/>
      <c r="P32" s="98"/>
      <c r="Q32" s="18"/>
      <c r="R32" s="98"/>
      <c r="S32" s="18"/>
      <c r="T32" s="98"/>
      <c r="U32" s="18"/>
      <c r="V32" s="45">
        <f t="shared" si="0"/>
        <v>12105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/>
      <c r="G33" s="18"/>
      <c r="H33" s="98">
        <v>2136</v>
      </c>
      <c r="I33" s="18"/>
      <c r="J33" s="98"/>
      <c r="K33" s="18"/>
      <c r="L33" s="98"/>
      <c r="M33" s="18"/>
      <c r="N33" s="98"/>
      <c r="O33" s="18"/>
      <c r="P33" s="98"/>
      <c r="Q33" s="18"/>
      <c r="R33" s="98"/>
      <c r="S33" s="18"/>
      <c r="T33" s="98"/>
      <c r="U33" s="18"/>
      <c r="V33" s="45">
        <f t="shared" si="0"/>
        <v>2136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/>
      <c r="G34" s="18"/>
      <c r="H34" s="98">
        <v>1424</v>
      </c>
      <c r="I34" s="18"/>
      <c r="J34" s="98"/>
      <c r="K34" s="18"/>
      <c r="L34" s="98"/>
      <c r="M34" s="18"/>
      <c r="N34" s="98"/>
      <c r="O34" s="18"/>
      <c r="P34" s="98"/>
      <c r="Q34" s="18"/>
      <c r="R34" s="98"/>
      <c r="S34" s="18"/>
      <c r="T34" s="98"/>
      <c r="U34" s="18"/>
      <c r="V34" s="45">
        <f t="shared" si="0"/>
        <v>1424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/>
      <c r="G35" s="18"/>
      <c r="H35" s="98">
        <v>6409</v>
      </c>
      <c r="I35" s="18"/>
      <c r="J35" s="98"/>
      <c r="K35" s="18"/>
      <c r="L35" s="98"/>
      <c r="M35" s="18"/>
      <c r="N35" s="98"/>
      <c r="O35" s="18"/>
      <c r="P35" s="98"/>
      <c r="Q35" s="18"/>
      <c r="R35" s="98"/>
      <c r="S35" s="18"/>
      <c r="T35" s="98"/>
      <c r="U35" s="18"/>
      <c r="V35" s="45">
        <f t="shared" si="0"/>
        <v>6409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0</v>
      </c>
      <c r="G37" s="17"/>
      <c r="H37" s="45">
        <f>SUM(H29:H35)</f>
        <v>56965</v>
      </c>
      <c r="I37" s="17"/>
      <c r="J37" s="45">
        <f>SUM(J29:J35)</f>
        <v>0</v>
      </c>
      <c r="K37" s="17"/>
      <c r="L37" s="45">
        <f>SUM(L29:L35)</f>
        <v>0</v>
      </c>
      <c r="M37" s="17"/>
      <c r="N37" s="45">
        <f>SUM(N29:N35)</f>
        <v>0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56965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>
        <v>2848</v>
      </c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 t="shared" ref="V47:V51" si="1">SUM(F47:T47)</f>
        <v>2848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>
        <v>3560</v>
      </c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si="1"/>
        <v>3560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>
        <v>4272</v>
      </c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4272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>
        <v>2136</v>
      </c>
      <c r="I50" s="18"/>
      <c r="J50" s="98"/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2136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>
        <v>1424</v>
      </c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 t="shared" si="1"/>
        <v>1424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14240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14240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73" t="s">
        <v>11</v>
      </c>
      <c r="D56" s="73"/>
      <c r="V56" s="21"/>
      <c r="W56" s="2"/>
    </row>
    <row r="57" spans="2:24" ht="13" x14ac:dyDescent="0.6">
      <c r="C57" s="73" t="s">
        <v>8</v>
      </c>
      <c r="D57" s="73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V25:V27"/>
    <mergeCell ref="C29:D29"/>
    <mergeCell ref="C8:L12"/>
    <mergeCell ref="J16:L16"/>
    <mergeCell ref="C20:H20"/>
    <mergeCell ref="C25:D27"/>
    <mergeCell ref="F25:H25"/>
    <mergeCell ref="J25:J27"/>
    <mergeCell ref="L25:L27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</mergeCells>
  <dataValidations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R176"/>
  <sheetViews>
    <sheetView topLeftCell="A2" workbookViewId="0">
      <selection activeCell="J49" sqref="J49"/>
    </sheetView>
  </sheetViews>
  <sheetFormatPr defaultColWidth="0" defaultRowHeight="0" customHeight="1" zeroHeight="1" x14ac:dyDescent="0.6"/>
  <cols>
    <col min="1" max="1" width="1.26953125" style="1" customWidth="1"/>
    <col min="2" max="2" width="0.40625" style="1" customWidth="1"/>
    <col min="3" max="3" width="20.86328125" style="1" customWidth="1"/>
    <col min="4" max="4" width="14.1328125" style="1" customWidth="1"/>
    <col min="5" max="5" width="0.86328125" style="2" customWidth="1"/>
    <col min="6" max="6" width="11.40625" style="1" customWidth="1"/>
    <col min="7" max="7" width="0.86328125" style="2" customWidth="1"/>
    <col min="8" max="8" width="11.40625" style="1" customWidth="1"/>
    <col min="9" max="9" width="0.86328125" style="2" customWidth="1"/>
    <col min="10" max="10" width="11.40625" style="1" customWidth="1"/>
    <col min="11" max="11" width="0.86328125" style="2" customWidth="1"/>
    <col min="12" max="12" width="11.40625" style="1" customWidth="1"/>
    <col min="13" max="13" width="0.86328125" style="2" customWidth="1"/>
    <col min="14" max="14" width="11.40625" style="1" customWidth="1"/>
    <col min="15" max="15" width="0.86328125" style="2" customWidth="1"/>
    <col min="16" max="16" width="11.40625" style="1" customWidth="1"/>
    <col min="17" max="17" width="0.86328125" style="2" customWidth="1"/>
    <col min="18" max="18" width="11.40625" style="1" customWidth="1"/>
    <col min="19" max="19" width="0.86328125" style="2" customWidth="1"/>
    <col min="20" max="20" width="11.40625" style="1" customWidth="1"/>
    <col min="21" max="21" width="0.86328125" style="2" customWidth="1"/>
    <col min="22" max="22" width="13.1328125" style="2" customWidth="1"/>
    <col min="23" max="23" width="0.86328125" style="1" customWidth="1"/>
    <col min="24" max="24" width="0.86328125" style="2" customWidth="1"/>
    <col min="25" max="25" width="11.40625" style="1" hidden="1" customWidth="1"/>
    <col min="26" max="26" width="0.86328125" style="2" hidden="1" customWidth="1"/>
    <col min="27" max="27" width="11.40625" style="1" hidden="1" customWidth="1"/>
    <col min="28" max="28" width="0.86328125" style="2" hidden="1" customWidth="1"/>
    <col min="29" max="29" width="11.40625" style="21" hidden="1" customWidth="1"/>
    <col min="30" max="31" width="0.86328125" style="2" hidden="1" customWidth="1"/>
    <col min="32" max="278" width="9.1328125" style="1" hidden="1" customWidth="1"/>
    <col min="279" max="16384" width="8.7265625" style="1" hidden="1"/>
  </cols>
  <sheetData>
    <row r="1" spans="1:31" ht="13" x14ac:dyDescent="0.6"/>
    <row r="2" spans="1:31" ht="13" x14ac:dyDescent="0.6"/>
    <row r="3" spans="1:31" ht="13" x14ac:dyDescent="0.6"/>
    <row r="4" spans="1:31" ht="13" x14ac:dyDescent="0.6"/>
    <row r="5" spans="1:31" ht="13.5" customHeight="1" x14ac:dyDescent="0.6">
      <c r="C5" s="4"/>
      <c r="D5" s="4"/>
      <c r="E5" s="4"/>
      <c r="F5" s="5"/>
      <c r="G5" s="5"/>
      <c r="H5" s="5"/>
      <c r="I5" s="5"/>
      <c r="K5" s="1"/>
      <c r="M5" s="1"/>
      <c r="O5" s="1"/>
      <c r="Q5" s="1"/>
      <c r="S5" s="1"/>
      <c r="U5" s="12"/>
      <c r="V5" s="5"/>
      <c r="W5" s="5"/>
      <c r="X5" s="5"/>
      <c r="Y5" s="5"/>
      <c r="Z5" s="5"/>
      <c r="AA5" s="5"/>
      <c r="AB5" s="5"/>
      <c r="AC5" s="22"/>
      <c r="AD5" s="5"/>
      <c r="AE5" s="5"/>
    </row>
    <row r="6" spans="1:31" s="16" customFormat="1" ht="2.4500000000000002" customHeight="1" x14ac:dyDescent="0.65">
      <c r="A6" s="44"/>
      <c r="C6" s="44"/>
      <c r="D6" s="14"/>
      <c r="E6" s="14"/>
      <c r="F6" s="15"/>
      <c r="G6" s="15"/>
      <c r="H6" s="15"/>
      <c r="I6" s="15"/>
      <c r="K6" s="1"/>
      <c r="L6" s="1"/>
      <c r="M6" s="1"/>
      <c r="N6" s="1"/>
      <c r="O6" s="1"/>
      <c r="P6" s="1"/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25"/>
      <c r="AD6" s="32"/>
      <c r="AE6" s="15"/>
    </row>
    <row r="7" spans="1:31" ht="17.45" customHeight="1" x14ac:dyDescent="0.6">
      <c r="C7" s="71" t="s">
        <v>193</v>
      </c>
      <c r="K7" s="1"/>
      <c r="M7" s="1"/>
      <c r="O7" s="1"/>
      <c r="Q7" s="1"/>
      <c r="S7" s="1"/>
    </row>
    <row r="8" spans="1:31" s="2" customFormat="1" ht="9" customHeight="1" x14ac:dyDescent="0.6">
      <c r="C8" s="106" t="s">
        <v>207</v>
      </c>
      <c r="D8" s="106"/>
      <c r="E8" s="106"/>
      <c r="F8" s="106"/>
      <c r="G8" s="106"/>
      <c r="H8" s="106"/>
      <c r="I8" s="106"/>
      <c r="J8" s="106"/>
      <c r="K8" s="106"/>
      <c r="L8" s="106"/>
      <c r="M8" s="1"/>
      <c r="N8" s="1"/>
      <c r="O8" s="1"/>
      <c r="P8" s="1"/>
      <c r="Q8" s="1"/>
      <c r="R8" s="1"/>
      <c r="S8" s="1"/>
      <c r="T8" s="1"/>
      <c r="U8" s="72"/>
      <c r="V8" s="72"/>
      <c r="W8" s="72"/>
      <c r="X8" s="72"/>
      <c r="Y8" s="72"/>
      <c r="Z8" s="72"/>
      <c r="AA8" s="72"/>
      <c r="AB8" s="72"/>
      <c r="AC8" s="23"/>
      <c r="AD8" s="72"/>
      <c r="AE8" s="72"/>
    </row>
    <row r="9" spans="1:31" s="2" customFormat="1" ht="9" customHeight="1" x14ac:dyDescent="0.6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"/>
      <c r="N9" s="1"/>
      <c r="O9" s="1"/>
      <c r="P9" s="1"/>
      <c r="Q9" s="1"/>
      <c r="R9" s="1"/>
      <c r="S9" s="1"/>
      <c r="T9" s="1"/>
      <c r="U9" s="72"/>
      <c r="V9" s="72"/>
      <c r="W9" s="72"/>
      <c r="X9" s="72"/>
      <c r="Y9" s="72"/>
      <c r="Z9" s="72"/>
      <c r="AA9" s="72"/>
      <c r="AB9" s="72"/>
      <c r="AC9" s="23"/>
      <c r="AD9" s="72"/>
      <c r="AE9" s="72"/>
    </row>
    <row r="10" spans="1:31" s="2" customFormat="1" ht="13" x14ac:dyDescent="0.6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"/>
      <c r="N10" s="1"/>
      <c r="O10" s="1"/>
      <c r="P10" s="1"/>
      <c r="Q10" s="1"/>
      <c r="R10" s="1"/>
      <c r="S10" s="1"/>
      <c r="T10" s="1"/>
      <c r="U10" s="72"/>
      <c r="V10" s="72"/>
      <c r="W10" s="72"/>
      <c r="X10" s="72"/>
      <c r="Y10" s="72"/>
      <c r="Z10" s="72"/>
      <c r="AA10" s="72"/>
      <c r="AB10" s="72"/>
      <c r="AC10" s="23"/>
      <c r="AD10" s="72"/>
      <c r="AE10" s="72"/>
    </row>
    <row r="11" spans="1:31" s="2" customFormat="1" ht="11.25" customHeight="1" x14ac:dyDescent="0.6"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  <c r="N11" s="1"/>
      <c r="O11" s="1"/>
      <c r="P11" s="1"/>
      <c r="Q11" s="1"/>
      <c r="R11" s="1"/>
      <c r="S11" s="1"/>
      <c r="T11" s="1"/>
      <c r="U11" s="72"/>
      <c r="V11" s="72"/>
      <c r="W11" s="72"/>
      <c r="X11" s="72"/>
      <c r="Y11" s="72"/>
      <c r="Z11" s="72"/>
      <c r="AA11" s="72"/>
      <c r="AB11" s="72"/>
      <c r="AC11" s="23"/>
      <c r="AD11" s="72"/>
      <c r="AE11" s="72"/>
    </row>
    <row r="12" spans="1:31" s="2" customFormat="1" ht="6" customHeight="1" x14ac:dyDescent="0.6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"/>
      <c r="N12" s="1"/>
      <c r="O12" s="1"/>
      <c r="P12" s="1"/>
      <c r="Q12" s="1"/>
      <c r="R12" s="1"/>
      <c r="S12" s="1"/>
      <c r="T12" s="1"/>
      <c r="U12" s="72"/>
      <c r="V12" s="72"/>
      <c r="W12" s="72"/>
      <c r="X12" s="72"/>
      <c r="Y12" s="72"/>
      <c r="Z12" s="72"/>
      <c r="AA12" s="72"/>
      <c r="AB12" s="72"/>
      <c r="AC12" s="23"/>
      <c r="AD12" s="72"/>
      <c r="AE12" s="72"/>
    </row>
    <row r="13" spans="1:31" s="2" customFormat="1" ht="11.25" customHeight="1" x14ac:dyDescent="0.6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"/>
      <c r="N13" s="1"/>
      <c r="O13" s="1"/>
      <c r="P13" s="1"/>
      <c r="Q13" s="1"/>
      <c r="R13" s="1"/>
      <c r="S13" s="1"/>
      <c r="T13" s="1"/>
      <c r="U13" s="72"/>
      <c r="V13" s="72"/>
      <c r="W13" s="72"/>
      <c r="X13" s="72"/>
      <c r="Y13" s="72"/>
      <c r="Z13" s="72"/>
      <c r="AA13" s="72"/>
      <c r="AB13" s="72"/>
      <c r="AC13" s="23"/>
      <c r="AD13" s="72"/>
      <c r="AE13" s="72"/>
    </row>
    <row r="14" spans="1:31" s="2" customFormat="1" ht="15.95" customHeight="1" x14ac:dyDescent="0.6">
      <c r="A14" s="1"/>
      <c r="B14" s="4" t="s">
        <v>202</v>
      </c>
      <c r="C14" s="88"/>
      <c r="D14" s="77"/>
      <c r="E14" s="77"/>
      <c r="F14" s="77"/>
      <c r="G14" s="77"/>
      <c r="H14" s="77"/>
      <c r="I14" s="7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72"/>
      <c r="V14" s="72"/>
      <c r="W14" s="72"/>
      <c r="X14" s="72"/>
      <c r="Y14" s="72"/>
      <c r="Z14" s="72"/>
      <c r="AA14" s="72"/>
      <c r="AB14" s="72"/>
      <c r="AC14" s="23"/>
      <c r="AD14" s="72"/>
      <c r="AE14" s="72"/>
    </row>
    <row r="15" spans="1:31" ht="2.15" customHeight="1" x14ac:dyDescent="0.65">
      <c r="A15" s="44"/>
      <c r="B15" s="78"/>
      <c r="C15" s="79"/>
      <c r="D15" s="80"/>
      <c r="E15" s="80"/>
      <c r="F15" s="81"/>
      <c r="G15" s="81"/>
      <c r="H15" s="81"/>
      <c r="I15" s="81"/>
      <c r="J15" s="81"/>
      <c r="K15" s="81"/>
      <c r="L15" s="81"/>
      <c r="M15" s="28"/>
    </row>
    <row r="16" spans="1:31" ht="27" customHeight="1" x14ac:dyDescent="0.6">
      <c r="A16" s="2"/>
      <c r="B16" s="64"/>
      <c r="C16" s="2"/>
      <c r="D16" s="72"/>
      <c r="E16" s="72"/>
      <c r="F16" s="72"/>
      <c r="G16" s="72"/>
      <c r="H16" s="72"/>
      <c r="I16" s="72"/>
      <c r="J16" s="107" t="s">
        <v>94</v>
      </c>
      <c r="K16" s="108"/>
      <c r="L16" s="109"/>
      <c r="M16" s="66"/>
    </row>
    <row r="17" spans="1:24" ht="3" customHeight="1" x14ac:dyDescent="0.6">
      <c r="B17" s="64"/>
      <c r="C17" s="2"/>
      <c r="D17" s="72"/>
      <c r="F17" s="68"/>
      <c r="H17" s="68"/>
      <c r="J17" s="74"/>
      <c r="L17" s="75"/>
      <c r="M17" s="66"/>
    </row>
    <row r="18" spans="1:24" ht="31.5" x14ac:dyDescent="0.6">
      <c r="A18" s="2"/>
      <c r="B18" s="64"/>
      <c r="C18" s="89"/>
      <c r="D18" s="90"/>
      <c r="E18" s="90"/>
      <c r="F18" s="90"/>
      <c r="G18" s="90"/>
      <c r="H18" s="90"/>
      <c r="I18" s="76"/>
      <c r="J18" s="69" t="s">
        <v>1</v>
      </c>
      <c r="K18" s="67"/>
      <c r="L18" s="69" t="s">
        <v>195</v>
      </c>
      <c r="M18" s="66"/>
    </row>
    <row r="19" spans="1:24" ht="3" customHeight="1" x14ac:dyDescent="0.65">
      <c r="A19" s="44"/>
      <c r="B19" s="31"/>
      <c r="C19" s="44"/>
      <c r="D19" s="14"/>
      <c r="E19" s="14"/>
      <c r="F19" s="15"/>
      <c r="G19" s="15"/>
      <c r="H19" s="15"/>
      <c r="I19" s="15"/>
      <c r="J19" s="15"/>
      <c r="K19" s="15"/>
      <c r="L19" s="15"/>
      <c r="M19" s="66"/>
    </row>
    <row r="20" spans="1:24" ht="25.5" customHeight="1" x14ac:dyDescent="0.6">
      <c r="B20" s="64"/>
      <c r="C20" s="126" t="str">
        <f ca="1">INDIRECT("Summary!C"&amp;17+SUBSTITUTE(MID(CELL("filename",A1),FIND("]",CELL("filename",A1))+1,256),"Sheet",""))</f>
        <v>Tulelake Basin JUSD</v>
      </c>
      <c r="D20" s="127"/>
      <c r="E20" s="127"/>
      <c r="F20" s="127"/>
      <c r="G20" s="127"/>
      <c r="H20" s="128"/>
      <c r="I20" s="18"/>
      <c r="J20" s="98"/>
      <c r="K20" s="91"/>
      <c r="L20" s="98">
        <v>71206</v>
      </c>
      <c r="M20" s="66"/>
    </row>
    <row r="21" spans="1:24" ht="3" customHeight="1" x14ac:dyDescent="0.6">
      <c r="B21" s="36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8"/>
    </row>
    <row r="22" spans="1:24" ht="13" x14ac:dyDescent="0.6"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24" s="2" customFormat="1" ht="18.649999999999999" customHeight="1" x14ac:dyDescent="0.6">
      <c r="B23" s="39" t="s">
        <v>203</v>
      </c>
      <c r="C23" s="11"/>
      <c r="D23" s="11"/>
      <c r="E23" s="3"/>
      <c r="F23" s="96"/>
      <c r="G23" s="3"/>
      <c r="H23" s="96"/>
      <c r="I23" s="3"/>
      <c r="J23" s="96"/>
      <c r="K23" s="3"/>
      <c r="L23" s="96"/>
      <c r="M23" s="3"/>
      <c r="N23" s="96"/>
      <c r="O23" s="3"/>
      <c r="P23" s="96"/>
      <c r="Q23" s="3"/>
      <c r="R23" s="96"/>
      <c r="S23" s="3"/>
      <c r="T23" s="97"/>
      <c r="U23" s="3"/>
      <c r="V23" s="24"/>
      <c r="W23" s="3"/>
      <c r="X23" s="3"/>
    </row>
    <row r="24" spans="1:24" ht="3.95" customHeight="1" x14ac:dyDescent="0.6">
      <c r="B24" s="6"/>
      <c r="C24" s="7"/>
      <c r="D24" s="7"/>
      <c r="E24" s="7"/>
      <c r="F24" s="65"/>
      <c r="G24" s="7"/>
      <c r="H24" s="65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27"/>
      <c r="W24" s="28"/>
    </row>
    <row r="25" spans="1:24" ht="30.65" customHeight="1" x14ac:dyDescent="0.6">
      <c r="B25" s="64"/>
      <c r="C25" s="120"/>
      <c r="D25" s="120"/>
      <c r="F25" s="107" t="s">
        <v>94</v>
      </c>
      <c r="G25" s="108"/>
      <c r="H25" s="109"/>
      <c r="J25" s="122" t="s">
        <v>95</v>
      </c>
      <c r="K25" s="10"/>
      <c r="L25" s="122" t="s">
        <v>2</v>
      </c>
      <c r="M25" s="10"/>
      <c r="N25" s="122" t="s">
        <v>3</v>
      </c>
      <c r="O25" s="10"/>
      <c r="P25" s="122" t="s">
        <v>9</v>
      </c>
      <c r="Q25" s="10"/>
      <c r="R25" s="122" t="s">
        <v>4</v>
      </c>
      <c r="S25" s="10"/>
      <c r="T25" s="122" t="s">
        <v>10</v>
      </c>
      <c r="U25" s="10"/>
      <c r="V25" s="117" t="s">
        <v>0</v>
      </c>
      <c r="W25" s="66"/>
    </row>
    <row r="26" spans="1:24" ht="2.4500000000000002" customHeight="1" x14ac:dyDescent="0.6">
      <c r="B26" s="64"/>
      <c r="C26" s="120"/>
      <c r="D26" s="120"/>
      <c r="F26" s="68"/>
      <c r="H26" s="68"/>
      <c r="J26" s="123"/>
      <c r="L26" s="123"/>
      <c r="N26" s="123"/>
      <c r="P26" s="123"/>
      <c r="R26" s="123"/>
      <c r="T26" s="123"/>
      <c r="V26" s="118"/>
      <c r="W26" s="66"/>
    </row>
    <row r="27" spans="1:24" s="13" customFormat="1" ht="31.5" x14ac:dyDescent="0.65">
      <c r="B27" s="29"/>
      <c r="C27" s="121"/>
      <c r="D27" s="121"/>
      <c r="E27" s="12"/>
      <c r="F27" s="69" t="s">
        <v>1</v>
      </c>
      <c r="G27" s="67"/>
      <c r="H27" s="69" t="s">
        <v>195</v>
      </c>
      <c r="I27" s="10"/>
      <c r="J27" s="124"/>
      <c r="L27" s="124"/>
      <c r="N27" s="124"/>
      <c r="P27" s="124"/>
      <c r="R27" s="124"/>
      <c r="T27" s="124"/>
      <c r="V27" s="119"/>
      <c r="W27" s="30"/>
      <c r="X27" s="12"/>
    </row>
    <row r="28" spans="1:24" s="16" customFormat="1" ht="2.4500000000000002" customHeight="1" x14ac:dyDescent="0.65">
      <c r="B28" s="31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5"/>
      <c r="W28" s="32"/>
      <c r="X28" s="15"/>
    </row>
    <row r="29" spans="1:24" s="20" customFormat="1" ht="27.95" customHeight="1" x14ac:dyDescent="0.6">
      <c r="B29" s="33"/>
      <c r="C29" s="113" t="s">
        <v>96</v>
      </c>
      <c r="D29" s="113" t="s">
        <v>96</v>
      </c>
      <c r="E29" s="18"/>
      <c r="F29" s="98"/>
      <c r="G29" s="18"/>
      <c r="H29" s="98">
        <v>22653</v>
      </c>
      <c r="I29" s="18"/>
      <c r="J29" s="98"/>
      <c r="K29" s="18"/>
      <c r="L29" s="98"/>
      <c r="M29" s="18"/>
      <c r="N29" s="98"/>
      <c r="O29" s="18"/>
      <c r="P29" s="98"/>
      <c r="Q29" s="18"/>
      <c r="R29" s="98"/>
      <c r="S29" s="18"/>
      <c r="T29" s="98"/>
      <c r="U29" s="18"/>
      <c r="V29" s="45">
        <f t="shared" ref="V29:V35" si="0">SUM(F29:T29)</f>
        <v>22653</v>
      </c>
      <c r="W29" s="34"/>
      <c r="X29" s="17"/>
    </row>
    <row r="30" spans="1:24" s="20" customFormat="1" ht="27.95" customHeight="1" x14ac:dyDescent="0.6">
      <c r="B30" s="33"/>
      <c r="C30" s="113" t="s">
        <v>97</v>
      </c>
      <c r="D30" s="113" t="s">
        <v>97</v>
      </c>
      <c r="E30" s="18"/>
      <c r="F30" s="98"/>
      <c r="G30" s="18"/>
      <c r="H30" s="98">
        <v>5696</v>
      </c>
      <c r="I30" s="18"/>
      <c r="J30" s="98"/>
      <c r="K30" s="18"/>
      <c r="L30" s="98"/>
      <c r="M30" s="18"/>
      <c r="N30" s="98"/>
      <c r="O30" s="18"/>
      <c r="P30" s="98"/>
      <c r="Q30" s="18"/>
      <c r="R30" s="98"/>
      <c r="S30" s="18"/>
      <c r="T30" s="98"/>
      <c r="U30" s="18"/>
      <c r="V30" s="45">
        <f t="shared" si="0"/>
        <v>5696</v>
      </c>
      <c r="W30" s="34"/>
      <c r="X30" s="17"/>
    </row>
    <row r="31" spans="1:24" s="20" customFormat="1" ht="27.95" customHeight="1" x14ac:dyDescent="0.6">
      <c r="B31" s="33"/>
      <c r="C31" s="113" t="s">
        <v>6</v>
      </c>
      <c r="D31" s="113" t="s">
        <v>194</v>
      </c>
      <c r="E31" s="18"/>
      <c r="F31" s="98"/>
      <c r="G31" s="18"/>
      <c r="H31" s="98">
        <v>7833</v>
      </c>
      <c r="I31" s="18"/>
      <c r="J31" s="98"/>
      <c r="K31" s="18"/>
      <c r="L31" s="98"/>
      <c r="M31" s="18"/>
      <c r="N31" s="98"/>
      <c r="O31" s="18"/>
      <c r="P31" s="98"/>
      <c r="Q31" s="18"/>
      <c r="R31" s="98"/>
      <c r="S31" s="18"/>
      <c r="T31" s="98"/>
      <c r="U31" s="18"/>
      <c r="V31" s="45">
        <f t="shared" si="0"/>
        <v>7833</v>
      </c>
      <c r="W31" s="34"/>
      <c r="X31" s="17"/>
    </row>
    <row r="32" spans="1:24" s="20" customFormat="1" ht="27.95" customHeight="1" x14ac:dyDescent="0.6">
      <c r="B32" s="33"/>
      <c r="C32" s="113" t="s">
        <v>98</v>
      </c>
      <c r="D32" s="113" t="s">
        <v>98</v>
      </c>
      <c r="E32" s="18"/>
      <c r="F32" s="98"/>
      <c r="G32" s="18"/>
      <c r="H32" s="98">
        <v>12105</v>
      </c>
      <c r="I32" s="18"/>
      <c r="J32" s="98"/>
      <c r="K32" s="18"/>
      <c r="L32" s="98"/>
      <c r="M32" s="18"/>
      <c r="N32" s="98"/>
      <c r="O32" s="18"/>
      <c r="P32" s="98"/>
      <c r="Q32" s="18"/>
      <c r="R32" s="98"/>
      <c r="S32" s="18"/>
      <c r="T32" s="98"/>
      <c r="U32" s="18"/>
      <c r="V32" s="45">
        <f t="shared" si="0"/>
        <v>12105</v>
      </c>
      <c r="W32" s="34"/>
      <c r="X32" s="17"/>
    </row>
    <row r="33" spans="2:24" s="20" customFormat="1" ht="27.95" customHeight="1" x14ac:dyDescent="0.6">
      <c r="B33" s="33"/>
      <c r="C33" s="125" t="s">
        <v>99</v>
      </c>
      <c r="D33" s="125" t="s">
        <v>99</v>
      </c>
      <c r="E33" s="18"/>
      <c r="F33" s="98"/>
      <c r="G33" s="18"/>
      <c r="H33" s="98">
        <v>2136</v>
      </c>
      <c r="I33" s="18"/>
      <c r="J33" s="98"/>
      <c r="K33" s="18"/>
      <c r="L33" s="98"/>
      <c r="M33" s="18"/>
      <c r="N33" s="98"/>
      <c r="O33" s="18"/>
      <c r="P33" s="98"/>
      <c r="Q33" s="18"/>
      <c r="R33" s="98"/>
      <c r="S33" s="18"/>
      <c r="T33" s="98"/>
      <c r="U33" s="18"/>
      <c r="V33" s="45">
        <f t="shared" si="0"/>
        <v>2136</v>
      </c>
      <c r="W33" s="34"/>
      <c r="X33" s="17"/>
    </row>
    <row r="34" spans="2:24" s="20" customFormat="1" ht="27.95" customHeight="1" x14ac:dyDescent="0.6">
      <c r="B34" s="33"/>
      <c r="C34" s="113" t="s">
        <v>7</v>
      </c>
      <c r="D34" s="113" t="s">
        <v>7</v>
      </c>
      <c r="E34" s="18"/>
      <c r="F34" s="98"/>
      <c r="G34" s="18"/>
      <c r="H34" s="98">
        <v>1424</v>
      </c>
      <c r="I34" s="18"/>
      <c r="J34" s="98"/>
      <c r="K34" s="18"/>
      <c r="L34" s="98"/>
      <c r="M34" s="18"/>
      <c r="N34" s="98"/>
      <c r="O34" s="18"/>
      <c r="P34" s="98"/>
      <c r="Q34" s="18"/>
      <c r="R34" s="98"/>
      <c r="S34" s="18"/>
      <c r="T34" s="98"/>
      <c r="U34" s="18"/>
      <c r="V34" s="45">
        <f t="shared" si="0"/>
        <v>1424</v>
      </c>
      <c r="W34" s="34"/>
      <c r="X34" s="17"/>
    </row>
    <row r="35" spans="2:24" s="20" customFormat="1" ht="27.95" customHeight="1" x14ac:dyDescent="0.6">
      <c r="B35" s="33"/>
      <c r="C35" s="113" t="s">
        <v>5</v>
      </c>
      <c r="D35" s="113" t="s">
        <v>5</v>
      </c>
      <c r="E35" s="18"/>
      <c r="F35" s="98"/>
      <c r="G35" s="18"/>
      <c r="H35" s="98">
        <v>6409</v>
      </c>
      <c r="I35" s="18"/>
      <c r="J35" s="98"/>
      <c r="K35" s="18"/>
      <c r="L35" s="98"/>
      <c r="M35" s="18"/>
      <c r="N35" s="98"/>
      <c r="O35" s="18"/>
      <c r="P35" s="98"/>
      <c r="Q35" s="18"/>
      <c r="R35" s="98"/>
      <c r="S35" s="18"/>
      <c r="T35" s="98"/>
      <c r="U35" s="18"/>
      <c r="V35" s="45">
        <f t="shared" si="0"/>
        <v>6409</v>
      </c>
      <c r="W35" s="34"/>
      <c r="X35" s="17"/>
    </row>
    <row r="36" spans="2:24" s="20" customFormat="1" ht="3.65" customHeight="1" thickBot="1" x14ac:dyDescent="0.75">
      <c r="B36" s="33"/>
      <c r="C36" s="70"/>
      <c r="D36" s="70"/>
      <c r="E36" s="17"/>
      <c r="F36" s="19"/>
      <c r="G36" s="17"/>
      <c r="H36" s="19"/>
      <c r="I36" s="17"/>
      <c r="J36" s="19"/>
      <c r="K36" s="17"/>
      <c r="L36" s="19"/>
      <c r="M36" s="17"/>
      <c r="N36" s="19"/>
      <c r="O36" s="17"/>
      <c r="P36" s="19"/>
      <c r="Q36" s="17"/>
      <c r="R36" s="19"/>
      <c r="S36" s="17"/>
      <c r="T36" s="19"/>
      <c r="U36" s="17"/>
      <c r="V36" s="19"/>
      <c r="W36" s="34"/>
      <c r="X36" s="17"/>
    </row>
    <row r="37" spans="2:24" s="20" customFormat="1" ht="19.5" customHeight="1" x14ac:dyDescent="0.6">
      <c r="B37" s="33"/>
      <c r="C37" s="35" t="s">
        <v>0</v>
      </c>
      <c r="D37" s="35"/>
      <c r="E37" s="17"/>
      <c r="F37" s="45">
        <f>SUM(F29:F35)</f>
        <v>0</v>
      </c>
      <c r="G37" s="17"/>
      <c r="H37" s="45">
        <f>SUM(H29:H35)</f>
        <v>58256</v>
      </c>
      <c r="I37" s="17"/>
      <c r="J37" s="45">
        <f>SUM(J29:J35)</f>
        <v>0</v>
      </c>
      <c r="K37" s="17"/>
      <c r="L37" s="45">
        <f>SUM(L29:L35)</f>
        <v>0</v>
      </c>
      <c r="M37" s="17"/>
      <c r="N37" s="45">
        <f>SUM(N29:N35)</f>
        <v>0</v>
      </c>
      <c r="O37" s="17"/>
      <c r="P37" s="45">
        <f>SUM(P29:P35)</f>
        <v>0</v>
      </c>
      <c r="Q37" s="17"/>
      <c r="R37" s="45">
        <f>SUM(R29:R35)</f>
        <v>0</v>
      </c>
      <c r="S37" s="17"/>
      <c r="T37" s="45">
        <f>SUM(T29:T35)</f>
        <v>0</v>
      </c>
      <c r="U37" s="17"/>
      <c r="V37" s="45">
        <f>SUM(V29:V35)</f>
        <v>58256</v>
      </c>
      <c r="W37" s="34"/>
      <c r="X37" s="17"/>
    </row>
    <row r="38" spans="2:24" ht="3" customHeight="1" x14ac:dyDescent="0.6">
      <c r="B38" s="3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7"/>
      <c r="W38" s="38"/>
    </row>
    <row r="39" spans="2:24" ht="3" customHeight="1" x14ac:dyDescent="0.6">
      <c r="V39" s="21"/>
      <c r="W39" s="2"/>
    </row>
    <row r="40" spans="2:24" ht="11.45" customHeight="1" x14ac:dyDescent="0.6">
      <c r="V40" s="21"/>
      <c r="W40" s="2"/>
    </row>
    <row r="41" spans="2:24" ht="15.65" customHeight="1" x14ac:dyDescent="0.6">
      <c r="B41" s="39" t="s">
        <v>204</v>
      </c>
      <c r="C41" s="11"/>
      <c r="D41" s="11"/>
      <c r="E41" s="3"/>
      <c r="F41" s="96"/>
      <c r="G41" s="3"/>
      <c r="H41" s="96"/>
      <c r="I41" s="3"/>
      <c r="J41" s="96"/>
      <c r="K41" s="3"/>
      <c r="L41" s="96"/>
      <c r="M41" s="3"/>
      <c r="N41" s="96"/>
      <c r="O41" s="3"/>
      <c r="P41" s="96"/>
      <c r="Q41" s="3"/>
      <c r="R41" s="96"/>
      <c r="S41" s="3"/>
      <c r="T41" s="97"/>
      <c r="U41" s="3"/>
      <c r="V41" s="24"/>
      <c r="W41" s="3"/>
      <c r="X41" s="3"/>
    </row>
    <row r="42" spans="2:24" ht="3.95" customHeight="1" x14ac:dyDescent="0.6">
      <c r="B42" s="6"/>
      <c r="C42" s="7"/>
      <c r="D42" s="7"/>
      <c r="E42" s="7"/>
      <c r="F42" s="65"/>
      <c r="G42" s="7"/>
      <c r="H42" s="65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27"/>
      <c r="W42" s="28"/>
    </row>
    <row r="43" spans="2:24" ht="30.65" customHeight="1" x14ac:dyDescent="0.6">
      <c r="B43" s="64"/>
      <c r="C43" s="120"/>
      <c r="D43" s="120"/>
      <c r="F43" s="107" t="s">
        <v>94</v>
      </c>
      <c r="G43" s="108"/>
      <c r="H43" s="109"/>
      <c r="J43" s="122" t="s">
        <v>95</v>
      </c>
      <c r="K43" s="10"/>
      <c r="L43" s="122" t="s">
        <v>2</v>
      </c>
      <c r="M43" s="10"/>
      <c r="N43" s="122" t="s">
        <v>3</v>
      </c>
      <c r="O43" s="10"/>
      <c r="P43" s="122" t="s">
        <v>9</v>
      </c>
      <c r="Q43" s="10"/>
      <c r="R43" s="122" t="s">
        <v>4</v>
      </c>
      <c r="S43" s="10"/>
      <c r="T43" s="122" t="s">
        <v>10</v>
      </c>
      <c r="U43" s="10"/>
      <c r="V43" s="117" t="s">
        <v>0</v>
      </c>
      <c r="W43" s="66"/>
    </row>
    <row r="44" spans="2:24" ht="2.4500000000000002" customHeight="1" x14ac:dyDescent="0.6">
      <c r="B44" s="64"/>
      <c r="C44" s="120"/>
      <c r="D44" s="120"/>
      <c r="F44" s="68"/>
      <c r="H44" s="68"/>
      <c r="J44" s="123"/>
      <c r="L44" s="123"/>
      <c r="N44" s="123"/>
      <c r="P44" s="123"/>
      <c r="R44" s="123"/>
      <c r="T44" s="123"/>
      <c r="V44" s="118"/>
      <c r="W44" s="66"/>
    </row>
    <row r="45" spans="2:24" s="13" customFormat="1" ht="31.5" x14ac:dyDescent="0.65">
      <c r="B45" s="29"/>
      <c r="C45" s="121"/>
      <c r="D45" s="121"/>
      <c r="E45" s="12"/>
      <c r="F45" s="69" t="s">
        <v>1</v>
      </c>
      <c r="G45" s="67"/>
      <c r="H45" s="69" t="s">
        <v>195</v>
      </c>
      <c r="I45" s="10"/>
      <c r="J45" s="124"/>
      <c r="L45" s="124"/>
      <c r="N45" s="124"/>
      <c r="P45" s="124"/>
      <c r="R45" s="124"/>
      <c r="T45" s="124"/>
      <c r="V45" s="119"/>
      <c r="W45" s="30"/>
      <c r="X45" s="12"/>
    </row>
    <row r="46" spans="2:24" s="16" customFormat="1" ht="2.4500000000000002" customHeight="1" x14ac:dyDescent="0.65">
      <c r="B46" s="31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5"/>
      <c r="W46" s="32"/>
      <c r="X46" s="15"/>
    </row>
    <row r="47" spans="2:24" ht="30.95" customHeight="1" x14ac:dyDescent="0.6">
      <c r="B47" s="33"/>
      <c r="C47" s="113" t="s">
        <v>196</v>
      </c>
      <c r="D47" s="113" t="s">
        <v>196</v>
      </c>
      <c r="E47" s="18"/>
      <c r="F47" s="98"/>
      <c r="G47" s="18"/>
      <c r="H47" s="98">
        <v>2848</v>
      </c>
      <c r="I47" s="18"/>
      <c r="J47" s="98"/>
      <c r="K47" s="18"/>
      <c r="L47" s="98"/>
      <c r="M47" s="18"/>
      <c r="N47" s="98"/>
      <c r="O47" s="18"/>
      <c r="P47" s="98"/>
      <c r="Q47" s="18"/>
      <c r="R47" s="98"/>
      <c r="S47" s="18"/>
      <c r="T47" s="98"/>
      <c r="U47" s="18"/>
      <c r="V47" s="45">
        <f t="shared" ref="V47:V51" si="1">SUM(F47:T47)</f>
        <v>2848</v>
      </c>
      <c r="W47" s="34"/>
      <c r="X47" s="17"/>
    </row>
    <row r="48" spans="2:24" ht="30.95" customHeight="1" x14ac:dyDescent="0.6">
      <c r="B48" s="33"/>
      <c r="C48" s="113" t="s">
        <v>197</v>
      </c>
      <c r="D48" s="113" t="s">
        <v>197</v>
      </c>
      <c r="E48" s="18"/>
      <c r="F48" s="98"/>
      <c r="G48" s="18"/>
      <c r="H48" s="98">
        <v>3560</v>
      </c>
      <c r="I48" s="18"/>
      <c r="J48" s="98"/>
      <c r="K48" s="18"/>
      <c r="L48" s="98"/>
      <c r="M48" s="18"/>
      <c r="N48" s="98"/>
      <c r="O48" s="18"/>
      <c r="P48" s="98"/>
      <c r="Q48" s="18"/>
      <c r="R48" s="98"/>
      <c r="S48" s="18"/>
      <c r="T48" s="98"/>
      <c r="U48" s="18"/>
      <c r="V48" s="45">
        <f t="shared" si="1"/>
        <v>3560</v>
      </c>
      <c r="W48" s="34"/>
      <c r="X48" s="17"/>
    </row>
    <row r="49" spans="2:24" ht="30.95" customHeight="1" x14ac:dyDescent="0.6">
      <c r="B49" s="33"/>
      <c r="C49" s="113" t="s">
        <v>198</v>
      </c>
      <c r="D49" s="113" t="s">
        <v>198</v>
      </c>
      <c r="E49" s="18"/>
      <c r="F49" s="98"/>
      <c r="G49" s="18"/>
      <c r="H49" s="98">
        <v>4272</v>
      </c>
      <c r="I49" s="18"/>
      <c r="J49" s="98"/>
      <c r="K49" s="18"/>
      <c r="L49" s="98"/>
      <c r="M49" s="18"/>
      <c r="N49" s="98"/>
      <c r="O49" s="18"/>
      <c r="P49" s="98"/>
      <c r="Q49" s="18"/>
      <c r="R49" s="98"/>
      <c r="S49" s="18"/>
      <c r="T49" s="98"/>
      <c r="U49" s="18"/>
      <c r="V49" s="45">
        <f t="shared" si="1"/>
        <v>4272</v>
      </c>
      <c r="W49" s="34"/>
      <c r="X49" s="17"/>
    </row>
    <row r="50" spans="2:24" ht="30.95" customHeight="1" x14ac:dyDescent="0.6">
      <c r="B50" s="33"/>
      <c r="C50" s="113" t="s">
        <v>199</v>
      </c>
      <c r="D50" s="113" t="s">
        <v>199</v>
      </c>
      <c r="E50" s="18"/>
      <c r="F50" s="98"/>
      <c r="G50" s="18"/>
      <c r="H50" s="98">
        <v>2136</v>
      </c>
      <c r="I50" s="18"/>
      <c r="J50" s="98"/>
      <c r="K50" s="18"/>
      <c r="L50" s="98"/>
      <c r="M50" s="18"/>
      <c r="N50" s="98"/>
      <c r="O50" s="18"/>
      <c r="P50" s="98"/>
      <c r="Q50" s="18"/>
      <c r="R50" s="98"/>
      <c r="S50" s="18"/>
      <c r="T50" s="98"/>
      <c r="U50" s="18"/>
      <c r="V50" s="45">
        <f t="shared" si="1"/>
        <v>2136</v>
      </c>
      <c r="W50" s="34"/>
      <c r="X50" s="17"/>
    </row>
    <row r="51" spans="2:24" ht="30.95" customHeight="1" x14ac:dyDescent="0.6">
      <c r="B51" s="33"/>
      <c r="C51" s="113" t="s">
        <v>200</v>
      </c>
      <c r="D51" s="113" t="s">
        <v>200</v>
      </c>
      <c r="E51" s="18"/>
      <c r="F51" s="98"/>
      <c r="G51" s="18"/>
      <c r="H51" s="98">
        <v>1424</v>
      </c>
      <c r="I51" s="18"/>
      <c r="J51" s="98"/>
      <c r="K51" s="18"/>
      <c r="L51" s="98"/>
      <c r="M51" s="18"/>
      <c r="N51" s="98"/>
      <c r="O51" s="18"/>
      <c r="P51" s="98"/>
      <c r="Q51" s="18"/>
      <c r="R51" s="98"/>
      <c r="S51" s="18"/>
      <c r="T51" s="98"/>
      <c r="U51" s="18"/>
      <c r="V51" s="45">
        <f t="shared" si="1"/>
        <v>1424</v>
      </c>
      <c r="W51" s="34"/>
      <c r="X51" s="17"/>
    </row>
    <row r="52" spans="2:24" ht="3.65" customHeight="1" thickBot="1" x14ac:dyDescent="0.75">
      <c r="B52" s="33"/>
      <c r="C52" s="70"/>
      <c r="D52" s="70"/>
      <c r="E52" s="17"/>
      <c r="F52" s="19"/>
      <c r="G52" s="17"/>
      <c r="H52" s="19"/>
      <c r="I52" s="17"/>
      <c r="J52" s="19"/>
      <c r="K52" s="17"/>
      <c r="L52" s="99"/>
      <c r="M52" s="17"/>
      <c r="N52" s="19"/>
      <c r="O52" s="17"/>
      <c r="P52" s="19"/>
      <c r="Q52" s="17"/>
      <c r="R52" s="19"/>
      <c r="S52" s="17"/>
      <c r="T52" s="19"/>
      <c r="U52" s="17"/>
      <c r="V52" s="26"/>
      <c r="W52" s="34"/>
      <c r="X52" s="17"/>
    </row>
    <row r="53" spans="2:24" ht="19.5" customHeight="1" x14ac:dyDescent="0.6">
      <c r="B53" s="33"/>
      <c r="C53" s="35" t="s">
        <v>0</v>
      </c>
      <c r="D53" s="35"/>
      <c r="E53" s="17"/>
      <c r="F53" s="45">
        <f>SUM(F47:F51)</f>
        <v>0</v>
      </c>
      <c r="G53" s="17"/>
      <c r="H53" s="45">
        <f>SUM(H47:H51)</f>
        <v>14240</v>
      </c>
      <c r="I53" s="17"/>
      <c r="J53" s="45">
        <f>SUM(J47:J51)</f>
        <v>0</v>
      </c>
      <c r="K53" s="17"/>
      <c r="L53" s="45">
        <f>SUM(L47:L51)</f>
        <v>0</v>
      </c>
      <c r="M53" s="17"/>
      <c r="N53" s="45">
        <f>SUM(N47:N51)</f>
        <v>0</v>
      </c>
      <c r="O53" s="17"/>
      <c r="P53" s="45">
        <f>SUM(P47:P51)</f>
        <v>0</v>
      </c>
      <c r="Q53" s="17"/>
      <c r="R53" s="45">
        <f>SUM(R47:R51)</f>
        <v>0</v>
      </c>
      <c r="S53" s="17"/>
      <c r="T53" s="45">
        <f>SUM(T47:T51)</f>
        <v>0</v>
      </c>
      <c r="U53" s="17"/>
      <c r="V53" s="45">
        <f>SUM(V47:V51)</f>
        <v>14240</v>
      </c>
      <c r="W53" s="34"/>
      <c r="X53" s="17"/>
    </row>
    <row r="54" spans="2:24" ht="3.65" customHeight="1" x14ac:dyDescent="0.6">
      <c r="B54" s="3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7"/>
      <c r="W54" s="38"/>
    </row>
    <row r="55" spans="2:24" ht="6.65" customHeight="1" x14ac:dyDescent="0.6">
      <c r="V55" s="21"/>
      <c r="W55" s="2"/>
    </row>
    <row r="56" spans="2:24" ht="13" x14ac:dyDescent="0.6">
      <c r="C56" s="73" t="s">
        <v>11</v>
      </c>
      <c r="D56" s="73"/>
      <c r="V56" s="21"/>
      <c r="W56" s="2"/>
    </row>
    <row r="57" spans="2:24" ht="13" x14ac:dyDescent="0.6">
      <c r="C57" s="73" t="s">
        <v>8</v>
      </c>
      <c r="D57" s="73"/>
      <c r="V57" s="21"/>
      <c r="W57" s="2"/>
    </row>
    <row r="58" spans="2:24" ht="13" x14ac:dyDescent="0.6"/>
    <row r="59" spans="2:24" ht="13" x14ac:dyDescent="0.6"/>
    <row r="60" spans="2:24" ht="13" x14ac:dyDescent="0.6"/>
    <row r="61" spans="2:24" ht="13" x14ac:dyDescent="0.6"/>
    <row r="62" spans="2:24" ht="13" x14ac:dyDescent="0.6"/>
    <row r="63" spans="2:24" ht="13" hidden="1" x14ac:dyDescent="0.6"/>
    <row r="64" spans="2:24" ht="13" hidden="1" x14ac:dyDescent="0.6"/>
    <row r="65" ht="13" hidden="1" x14ac:dyDescent="0.6"/>
    <row r="66" ht="13" hidden="1" x14ac:dyDescent="0.6"/>
    <row r="67" ht="13" hidden="1" x14ac:dyDescent="0.6"/>
    <row r="68" ht="13" hidden="1" x14ac:dyDescent="0.6"/>
    <row r="69" ht="13" hidden="1" x14ac:dyDescent="0.6"/>
    <row r="70" ht="13" hidden="1" x14ac:dyDescent="0.6"/>
    <row r="71" ht="13" hidden="1" x14ac:dyDescent="0.6"/>
    <row r="72" ht="13" hidden="1" x14ac:dyDescent="0.6"/>
    <row r="73" ht="13" hidden="1" x14ac:dyDescent="0.6"/>
    <row r="74" ht="13" hidden="1" x14ac:dyDescent="0.6"/>
    <row r="75" ht="13" hidden="1" x14ac:dyDescent="0.6"/>
    <row r="76" ht="13" hidden="1" x14ac:dyDescent="0.6"/>
    <row r="77" ht="13" hidden="1" x14ac:dyDescent="0.6"/>
    <row r="78" ht="13" hidden="1" x14ac:dyDescent="0.6"/>
    <row r="79" ht="13" hidden="1" x14ac:dyDescent="0.6"/>
    <row r="80" ht="13" hidden="1" x14ac:dyDescent="0.6"/>
    <row r="81" ht="13" hidden="1" x14ac:dyDescent="0.6"/>
    <row r="82" ht="13" hidden="1" x14ac:dyDescent="0.6"/>
    <row r="83" ht="13" hidden="1" x14ac:dyDescent="0.6"/>
    <row r="84" ht="13" hidden="1" x14ac:dyDescent="0.6"/>
    <row r="85" ht="13" hidden="1" x14ac:dyDescent="0.6"/>
    <row r="86" ht="13" hidden="1" x14ac:dyDescent="0.6"/>
    <row r="87" ht="13" hidden="1" x14ac:dyDescent="0.6"/>
    <row r="88" ht="13" hidden="1" x14ac:dyDescent="0.6"/>
    <row r="89" ht="13" hidden="1" x14ac:dyDescent="0.6"/>
    <row r="90" ht="13" hidden="1" x14ac:dyDescent="0.6"/>
    <row r="91" ht="13" hidden="1" x14ac:dyDescent="0.6"/>
    <row r="92" ht="13" hidden="1" x14ac:dyDescent="0.6"/>
    <row r="93" ht="13" hidden="1" x14ac:dyDescent="0.6"/>
    <row r="94" ht="13" hidden="1" x14ac:dyDescent="0.6"/>
    <row r="95" ht="13" hidden="1" x14ac:dyDescent="0.6"/>
    <row r="96" ht="13" hidden="1" x14ac:dyDescent="0.6"/>
    <row r="97" ht="13" hidden="1" x14ac:dyDescent="0.6"/>
    <row r="98" ht="13" hidden="1" x14ac:dyDescent="0.6"/>
    <row r="99" ht="13" hidden="1" x14ac:dyDescent="0.6"/>
    <row r="100" ht="13" hidden="1" x14ac:dyDescent="0.6"/>
    <row r="101" ht="13" hidden="1" x14ac:dyDescent="0.6"/>
    <row r="102" ht="13" hidden="1" x14ac:dyDescent="0.6"/>
    <row r="103" ht="13" hidden="1" x14ac:dyDescent="0.6"/>
    <row r="104" ht="13" hidden="1" x14ac:dyDescent="0.6"/>
    <row r="105" ht="13" hidden="1" x14ac:dyDescent="0.6"/>
    <row r="106" ht="13" hidden="1" x14ac:dyDescent="0.6"/>
    <row r="107" ht="13" hidden="1" x14ac:dyDescent="0.6"/>
    <row r="108" ht="13" hidden="1" x14ac:dyDescent="0.6"/>
    <row r="109" ht="13" hidden="1" x14ac:dyDescent="0.6"/>
    <row r="110" ht="13" hidden="1" x14ac:dyDescent="0.6"/>
    <row r="111" ht="13" hidden="1" x14ac:dyDescent="0.6"/>
    <row r="112" ht="13" hidden="1" x14ac:dyDescent="0.6"/>
    <row r="113" ht="13" hidden="1" x14ac:dyDescent="0.6"/>
    <row r="114" ht="13" hidden="1" x14ac:dyDescent="0.6"/>
    <row r="115" ht="13" hidden="1" x14ac:dyDescent="0.6"/>
    <row r="116" ht="13" hidden="1" x14ac:dyDescent="0.6"/>
    <row r="117" ht="13" hidden="1" x14ac:dyDescent="0.6"/>
    <row r="118" ht="13" hidden="1" x14ac:dyDescent="0.6"/>
    <row r="119" ht="13" hidden="1" x14ac:dyDescent="0.6"/>
    <row r="120" ht="13" hidden="1" x14ac:dyDescent="0.6"/>
    <row r="121" ht="13" hidden="1" x14ac:dyDescent="0.6"/>
    <row r="122" ht="13" hidden="1" x14ac:dyDescent="0.6"/>
    <row r="123" ht="13" hidden="1" x14ac:dyDescent="0.6"/>
    <row r="124" ht="13" hidden="1" x14ac:dyDescent="0.6"/>
    <row r="125" ht="13" hidden="1" x14ac:dyDescent="0.6"/>
    <row r="126" ht="13" hidden="1" x14ac:dyDescent="0.6"/>
    <row r="127" ht="13" hidden="1" x14ac:dyDescent="0.6"/>
    <row r="128" ht="13" hidden="1" x14ac:dyDescent="0.6"/>
    <row r="129" ht="13" hidden="1" x14ac:dyDescent="0.6"/>
    <row r="130" ht="13" hidden="1" x14ac:dyDescent="0.6"/>
    <row r="131" ht="13" hidden="1" x14ac:dyDescent="0.6"/>
    <row r="132" ht="13" hidden="1" x14ac:dyDescent="0.6"/>
    <row r="133" ht="13" hidden="1" x14ac:dyDescent="0.6"/>
    <row r="134" ht="13" hidden="1" x14ac:dyDescent="0.6"/>
    <row r="135" ht="13" hidden="1" x14ac:dyDescent="0.6"/>
    <row r="136" ht="13" hidden="1" x14ac:dyDescent="0.6"/>
    <row r="137" ht="13" hidden="1" x14ac:dyDescent="0.6"/>
    <row r="138" ht="13" hidden="1" x14ac:dyDescent="0.6"/>
    <row r="139" ht="13" hidden="1" x14ac:dyDescent="0.6"/>
    <row r="140" ht="13" hidden="1" x14ac:dyDescent="0.6"/>
    <row r="141" ht="13" hidden="1" x14ac:dyDescent="0.6"/>
    <row r="142" ht="13" hidden="1" x14ac:dyDescent="0.6"/>
    <row r="143" ht="13" hidden="1" x14ac:dyDescent="0.6"/>
    <row r="144" ht="13" hidden="1" x14ac:dyDescent="0.6"/>
    <row r="145" ht="13" hidden="1" x14ac:dyDescent="0.6"/>
    <row r="146" ht="13" hidden="1" x14ac:dyDescent="0.6"/>
    <row r="147" ht="13" hidden="1" x14ac:dyDescent="0.6"/>
    <row r="148" ht="13" hidden="1" x14ac:dyDescent="0.6"/>
    <row r="149" ht="13" hidden="1" x14ac:dyDescent="0.6"/>
    <row r="150" ht="13" hidden="1" x14ac:dyDescent="0.6"/>
    <row r="151" ht="13" hidden="1" x14ac:dyDescent="0.6"/>
    <row r="152" ht="13" hidden="1" x14ac:dyDescent="0.6"/>
    <row r="153" ht="13" hidden="1" x14ac:dyDescent="0.6"/>
    <row r="154" ht="13" hidden="1" x14ac:dyDescent="0.6"/>
    <row r="155" ht="13" hidden="1" x14ac:dyDescent="0.6"/>
    <row r="156" ht="13" hidden="1" x14ac:dyDescent="0.6"/>
    <row r="157" ht="13" hidden="1" x14ac:dyDescent="0.6"/>
    <row r="158" ht="13" hidden="1" x14ac:dyDescent="0.6"/>
    <row r="159" ht="13" hidden="1" x14ac:dyDescent="0.6"/>
    <row r="160" ht="13" x14ac:dyDescent="0.6"/>
    <row r="161" ht="13" x14ac:dyDescent="0.6"/>
    <row r="162" ht="13" x14ac:dyDescent="0.6"/>
    <row r="163" ht="13" x14ac:dyDescent="0.6"/>
    <row r="164" ht="13" x14ac:dyDescent="0.6"/>
    <row r="165" ht="13" x14ac:dyDescent="0.6"/>
    <row r="166" ht="13" x14ac:dyDescent="0.6"/>
    <row r="167" ht="13" x14ac:dyDescent="0.6"/>
    <row r="168" ht="13" x14ac:dyDescent="0.6"/>
    <row r="169" ht="13" x14ac:dyDescent="0.6"/>
    <row r="170" ht="13" x14ac:dyDescent="0.6"/>
    <row r="171" ht="13" x14ac:dyDescent="0.6"/>
    <row r="172" ht="13" x14ac:dyDescent="0.6"/>
    <row r="173" ht="13" x14ac:dyDescent="0.6"/>
    <row r="174" ht="13" x14ac:dyDescent="0.6"/>
    <row r="175" ht="13" x14ac:dyDescent="0.6"/>
    <row r="176" ht="13" x14ac:dyDescent="0.6"/>
  </sheetData>
  <sheetProtection sheet="1" objects="1" scenarios="1"/>
  <mergeCells count="33">
    <mergeCell ref="V25:V27"/>
    <mergeCell ref="C29:D29"/>
    <mergeCell ref="C8:L12"/>
    <mergeCell ref="J16:L16"/>
    <mergeCell ref="C20:H20"/>
    <mergeCell ref="C25:D27"/>
    <mergeCell ref="F25:H25"/>
    <mergeCell ref="J25:J27"/>
    <mergeCell ref="L25:L27"/>
    <mergeCell ref="C35:D35"/>
    <mergeCell ref="N25:N27"/>
    <mergeCell ref="P25:P27"/>
    <mergeCell ref="R25:R27"/>
    <mergeCell ref="T25:T27"/>
    <mergeCell ref="C30:D30"/>
    <mergeCell ref="C31:D31"/>
    <mergeCell ref="C32:D32"/>
    <mergeCell ref="C33:D33"/>
    <mergeCell ref="C34:D34"/>
    <mergeCell ref="C50:D50"/>
    <mergeCell ref="C51:D51"/>
    <mergeCell ref="R43:R45"/>
    <mergeCell ref="T43:T45"/>
    <mergeCell ref="V43:V45"/>
    <mergeCell ref="C47:D47"/>
    <mergeCell ref="C48:D48"/>
    <mergeCell ref="C49:D49"/>
    <mergeCell ref="C43:D45"/>
    <mergeCell ref="F43:H43"/>
    <mergeCell ref="J43:J45"/>
    <mergeCell ref="L43:L45"/>
    <mergeCell ref="N43:N45"/>
    <mergeCell ref="P43:P45"/>
  </mergeCells>
  <dataValidations count="1">
    <dataValidation type="list" allowBlank="1" showInputMessage="1" showErrorMessage="1" sqref="D14:I14">
      <formula1>ddConsortia</formula1>
    </dataValidation>
  </dataValidations>
  <pageMargins left="0.7" right="0.7" top="0.75" bottom="0.75" header="0.3" footer="0.3"/>
  <pageSetup scale="5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86"/>
  <sheetViews>
    <sheetView workbookViewId="0">
      <selection sqref="A1:G1"/>
    </sheetView>
  </sheetViews>
  <sheetFormatPr defaultColWidth="9.1328125" defaultRowHeight="13.5" x14ac:dyDescent="0.7"/>
  <cols>
    <col min="1" max="1" width="21.7265625" style="48" bestFit="1" customWidth="1"/>
    <col min="2" max="2" width="11" style="49" bestFit="1" customWidth="1"/>
    <col min="3" max="3" width="11" style="50" bestFit="1" customWidth="1"/>
    <col min="4" max="4" width="12.40625" style="50" bestFit="1" customWidth="1"/>
    <col min="5" max="5" width="16.40625" style="49" bestFit="1" customWidth="1"/>
    <col min="6" max="6" width="12.40625" style="49" bestFit="1" customWidth="1"/>
    <col min="7" max="9" width="14.40625" style="48" customWidth="1"/>
    <col min="10" max="10" width="25" style="48" customWidth="1"/>
    <col min="11" max="11" width="14.40625" style="48" customWidth="1"/>
    <col min="12" max="12" width="23.26953125" style="48" customWidth="1"/>
    <col min="13" max="13" width="0" style="48" hidden="1" customWidth="1"/>
    <col min="14" max="14" width="12.40625" style="48" hidden="1" customWidth="1"/>
    <col min="15" max="15" width="16.40625" style="48" bestFit="1" customWidth="1"/>
    <col min="16" max="19" width="9.1328125" style="48"/>
    <col min="20" max="20" width="23.40625" style="48" bestFit="1" customWidth="1"/>
    <col min="21" max="21" width="23.86328125" style="48" bestFit="1" customWidth="1"/>
    <col min="22" max="16384" width="9.1328125" style="48"/>
  </cols>
  <sheetData>
    <row r="1" spans="1:21" x14ac:dyDescent="0.7">
      <c r="A1" s="129" t="s">
        <v>192</v>
      </c>
      <c r="B1" s="129"/>
      <c r="C1" s="129"/>
      <c r="D1" s="129"/>
      <c r="E1" s="129"/>
      <c r="F1" s="129"/>
      <c r="G1" s="129"/>
      <c r="H1" s="60"/>
      <c r="I1" s="60"/>
      <c r="J1" s="60"/>
      <c r="L1" s="129" t="s">
        <v>191</v>
      </c>
      <c r="M1" s="130"/>
      <c r="N1" s="130"/>
      <c r="O1" s="130"/>
      <c r="P1" s="130"/>
      <c r="Q1" s="130"/>
      <c r="R1" s="130"/>
      <c r="S1" s="130"/>
      <c r="T1" s="130"/>
      <c r="U1" s="130"/>
    </row>
    <row r="2" spans="1:21" x14ac:dyDescent="0.7">
      <c r="A2" s="59" t="s">
        <v>100</v>
      </c>
      <c r="B2" s="57" t="s">
        <v>190</v>
      </c>
      <c r="C2" s="58" t="s">
        <v>189</v>
      </c>
      <c r="D2" s="58" t="s">
        <v>188</v>
      </c>
      <c r="E2" s="57" t="s">
        <v>187</v>
      </c>
      <c r="F2" s="57" t="s">
        <v>186</v>
      </c>
      <c r="G2" s="57" t="s">
        <v>15</v>
      </c>
      <c r="H2" s="56" t="s">
        <v>185</v>
      </c>
      <c r="I2" s="55" t="s">
        <v>184</v>
      </c>
      <c r="J2" s="55" t="s">
        <v>183</v>
      </c>
      <c r="L2" s="57" t="s">
        <v>190</v>
      </c>
      <c r="M2" s="57" t="s">
        <v>189</v>
      </c>
      <c r="N2" s="57" t="s">
        <v>188</v>
      </c>
      <c r="O2" s="57" t="s">
        <v>187</v>
      </c>
      <c r="P2" s="57" t="s">
        <v>186</v>
      </c>
      <c r="Q2" s="57" t="s">
        <v>15</v>
      </c>
      <c r="R2" s="56" t="s">
        <v>185</v>
      </c>
      <c r="S2" s="55" t="s">
        <v>184</v>
      </c>
      <c r="T2" s="55" t="s">
        <v>183</v>
      </c>
      <c r="U2" s="48" t="s">
        <v>182</v>
      </c>
    </row>
    <row r="3" spans="1:21" x14ac:dyDescent="0.7">
      <c r="A3" s="52" t="s">
        <v>181</v>
      </c>
      <c r="B3" s="53">
        <v>37550.387855316585</v>
      </c>
      <c r="C3" s="54">
        <v>25925.737958031557</v>
      </c>
      <c r="D3" s="54">
        <v>34632.256320391272</v>
      </c>
      <c r="E3" s="53">
        <v>8197.0783193907409</v>
      </c>
      <c r="F3" s="53">
        <v>169447.0334988097</v>
      </c>
      <c r="G3" s="52">
        <v>13931</v>
      </c>
      <c r="H3" s="48">
        <v>26096</v>
      </c>
      <c r="I3" s="48">
        <v>28891.793963333854</v>
      </c>
      <c r="J3" s="48">
        <v>19441.992561587282</v>
      </c>
      <c r="K3" s="52"/>
      <c r="L3" s="51">
        <f t="shared" ref="L3:L34" si="0">B3/$B$76</f>
        <v>7.9858693198097668E-3</v>
      </c>
      <c r="M3" s="51">
        <f t="shared" ref="M3:M34" si="1">C3/$C$76</f>
        <v>5.6341719658068584E-3</v>
      </c>
      <c r="N3" s="51">
        <f t="shared" ref="N3:N34" si="2">D3/$D$76</f>
        <v>6.2422450568213961E-3</v>
      </c>
      <c r="O3" s="51">
        <f t="shared" ref="O3:O34" si="3">E3/$E$76</f>
        <v>5.2623601110205207E-3</v>
      </c>
      <c r="P3" s="51">
        <f t="shared" ref="P3:P34" si="4">F3/$F$76</f>
        <v>5.839311946944167E-3</v>
      </c>
      <c r="Q3" s="51">
        <f t="shared" ref="Q3:Q34" si="5">G3/$G$76</f>
        <v>5.3079959809962237E-3</v>
      </c>
      <c r="R3" s="51">
        <f t="shared" ref="R3:R34" si="6">H3/$H$76</f>
        <v>8.7683899809989103E-3</v>
      </c>
      <c r="S3" s="51">
        <f t="shared" ref="S3:S34" si="7">I3/$I$76</f>
        <v>8.3178763506612918E-3</v>
      </c>
      <c r="T3" s="51">
        <f t="shared" ref="T3:T34" si="8">J3/$J$76</f>
        <v>9.5746054126271511E-3</v>
      </c>
      <c r="U3" s="51">
        <f t="shared" ref="U3:U34" si="9">(Q3+P3+O3+L3)/4</f>
        <v>6.0988843396926687E-3</v>
      </c>
    </row>
    <row r="4" spans="1:21" x14ac:dyDescent="0.7">
      <c r="A4" s="52" t="s">
        <v>180</v>
      </c>
      <c r="B4" s="53">
        <v>55087.683237468533</v>
      </c>
      <c r="C4" s="54">
        <v>61291.496848673014</v>
      </c>
      <c r="D4" s="54">
        <v>67384.546251230611</v>
      </c>
      <c r="E4" s="53">
        <v>18065.129406833246</v>
      </c>
      <c r="F4" s="53">
        <v>306362.97419161245</v>
      </c>
      <c r="G4" s="52">
        <v>26911</v>
      </c>
      <c r="H4" s="48">
        <v>22686</v>
      </c>
      <c r="I4" s="48">
        <v>23885.016071970756</v>
      </c>
      <c r="J4" s="48">
        <v>18274.268424157228</v>
      </c>
      <c r="K4" s="52"/>
      <c r="L4" s="51">
        <f t="shared" si="0"/>
        <v>1.1715539161953345E-2</v>
      </c>
      <c r="M4" s="51">
        <f t="shared" si="1"/>
        <v>1.3319845855348306E-2</v>
      </c>
      <c r="N4" s="51">
        <f t="shared" si="2"/>
        <v>1.2145638067919705E-2</v>
      </c>
      <c r="O4" s="51">
        <f t="shared" si="3"/>
        <v>1.1597451273102992E-2</v>
      </c>
      <c r="P4" s="51">
        <f t="shared" si="4"/>
        <v>1.0557570341359778E-2</v>
      </c>
      <c r="Q4" s="51">
        <f t="shared" si="5"/>
        <v>1.025364150775891E-2</v>
      </c>
      <c r="R4" s="51">
        <f t="shared" si="6"/>
        <v>7.622612473518595E-3</v>
      </c>
      <c r="S4" s="51">
        <f t="shared" si="7"/>
        <v>6.8764373223879028E-3</v>
      </c>
      <c r="T4" s="51">
        <f t="shared" si="8"/>
        <v>8.9995358660631235E-3</v>
      </c>
      <c r="U4" s="51">
        <f t="shared" si="9"/>
        <v>1.1031050571043756E-2</v>
      </c>
    </row>
    <row r="5" spans="1:21" x14ac:dyDescent="0.7">
      <c r="A5" s="52" t="s">
        <v>179</v>
      </c>
      <c r="B5" s="53">
        <v>5482.7382465967748</v>
      </c>
      <c r="C5" s="54">
        <v>9151.0319742859429</v>
      </c>
      <c r="D5" s="54">
        <v>10082.436735797059</v>
      </c>
      <c r="E5" s="53">
        <v>2004.8244187104274</v>
      </c>
      <c r="F5" s="53">
        <v>42485.31492613817</v>
      </c>
      <c r="G5" s="52">
        <v>5935</v>
      </c>
      <c r="H5" s="48">
        <v>1682</v>
      </c>
      <c r="I5" s="48">
        <v>1578.5761528219307</v>
      </c>
      <c r="J5" s="48">
        <v>1452.4155837306414</v>
      </c>
      <c r="K5" s="52"/>
      <c r="L5" s="51">
        <f t="shared" si="0"/>
        <v>1.1660180800461572E-3</v>
      </c>
      <c r="M5" s="51">
        <f t="shared" si="1"/>
        <v>1.9886989481721464E-3</v>
      </c>
      <c r="N5" s="51">
        <f t="shared" si="2"/>
        <v>1.817295422293542E-3</v>
      </c>
      <c r="O5" s="51">
        <f t="shared" si="3"/>
        <v>1.2870571244469708E-3</v>
      </c>
      <c r="P5" s="51">
        <f t="shared" si="4"/>
        <v>1.4640858673965907E-3</v>
      </c>
      <c r="Q5" s="51">
        <f t="shared" si="5"/>
        <v>2.2613564099642947E-3</v>
      </c>
      <c r="R5" s="51">
        <f t="shared" si="6"/>
        <v>5.6516063565451285E-4</v>
      </c>
      <c r="S5" s="51">
        <f t="shared" si="7"/>
        <v>4.544681879546497E-4</v>
      </c>
      <c r="T5" s="51">
        <f t="shared" si="8"/>
        <v>7.152716505430081E-4</v>
      </c>
      <c r="U5" s="51">
        <f t="shared" si="9"/>
        <v>1.5446293704635032E-3</v>
      </c>
    </row>
    <row r="6" spans="1:21" x14ac:dyDescent="0.7">
      <c r="A6" s="52" t="s">
        <v>178</v>
      </c>
      <c r="B6" s="53">
        <v>24090.937415432265</v>
      </c>
      <c r="C6" s="54">
        <v>32418.318010854906</v>
      </c>
      <c r="D6" s="54">
        <v>49322.578457020798</v>
      </c>
      <c r="E6" s="53">
        <v>12141.459040529424</v>
      </c>
      <c r="F6" s="53">
        <v>197813.16081338277</v>
      </c>
      <c r="G6" s="52">
        <v>28340</v>
      </c>
      <c r="H6" s="48">
        <v>7961</v>
      </c>
      <c r="I6" s="48">
        <v>7624.1224112876171</v>
      </c>
      <c r="J6" s="48">
        <v>6861.7030221241175</v>
      </c>
      <c r="K6" s="52"/>
      <c r="L6" s="51">
        <f t="shared" si="0"/>
        <v>5.1234378385819667E-3</v>
      </c>
      <c r="M6" s="51">
        <f t="shared" si="1"/>
        <v>7.0451371070340872E-3</v>
      </c>
      <c r="N6" s="51">
        <f t="shared" si="2"/>
        <v>8.890082664979107E-3</v>
      </c>
      <c r="O6" s="51">
        <f t="shared" si="3"/>
        <v>7.7945735364427313E-3</v>
      </c>
      <c r="P6" s="51">
        <f t="shared" si="4"/>
        <v>6.8168366795780333E-3</v>
      </c>
      <c r="Q6" s="51">
        <f t="shared" si="5"/>
        <v>1.0798119740250734E-2</v>
      </c>
      <c r="R6" s="51">
        <f t="shared" si="6"/>
        <v>2.6749368730354202E-3</v>
      </c>
      <c r="S6" s="51">
        <f t="shared" si="7"/>
        <v>2.1949660716768559E-3</v>
      </c>
      <c r="T6" s="51">
        <f t="shared" si="8"/>
        <v>3.3791854763525293E-3</v>
      </c>
      <c r="U6" s="51">
        <f t="shared" si="9"/>
        <v>7.6332419487133664E-3</v>
      </c>
    </row>
    <row r="7" spans="1:21" x14ac:dyDescent="0.7">
      <c r="A7" s="52" t="s">
        <v>177</v>
      </c>
      <c r="B7" s="53">
        <v>29736.325743257312</v>
      </c>
      <c r="C7" s="54">
        <v>25796.023855577736</v>
      </c>
      <c r="D7" s="54">
        <v>42110.204427131743</v>
      </c>
      <c r="E7" s="53">
        <v>8225.3073561919118</v>
      </c>
      <c r="F7" s="53">
        <v>220006.35741899989</v>
      </c>
      <c r="G7" s="52">
        <v>18686</v>
      </c>
      <c r="H7" s="48">
        <v>20759</v>
      </c>
      <c r="I7" s="48">
        <v>22599.1549040635</v>
      </c>
      <c r="J7" s="48">
        <v>15161.270805216907</v>
      </c>
      <c r="K7" s="52"/>
      <c r="L7" s="51">
        <f t="shared" si="0"/>
        <v>6.3240468341347793E-3</v>
      </c>
      <c r="M7" s="51">
        <f t="shared" si="1"/>
        <v>5.6059825441287497E-3</v>
      </c>
      <c r="N7" s="51">
        <f t="shared" si="2"/>
        <v>7.5900978843307376E-3</v>
      </c>
      <c r="O7" s="51">
        <f t="shared" si="3"/>
        <v>5.280482587279361E-3</v>
      </c>
      <c r="P7" s="51">
        <f t="shared" si="4"/>
        <v>7.581636129908754E-3</v>
      </c>
      <c r="Q7" s="51">
        <f t="shared" si="5"/>
        <v>7.1197482521639108E-3</v>
      </c>
      <c r="R7" s="51">
        <f t="shared" si="6"/>
        <v>6.9751305799952623E-3</v>
      </c>
      <c r="S7" s="51">
        <f t="shared" si="7"/>
        <v>6.5062410579280654E-3</v>
      </c>
      <c r="T7" s="51">
        <f t="shared" si="8"/>
        <v>7.4664767540721863E-3</v>
      </c>
      <c r="U7" s="51">
        <f t="shared" si="9"/>
        <v>6.5764784508717013E-3</v>
      </c>
    </row>
    <row r="8" spans="1:21" x14ac:dyDescent="0.7">
      <c r="A8" s="52" t="s">
        <v>176</v>
      </c>
      <c r="B8" s="53">
        <v>58773.963528897482</v>
      </c>
      <c r="C8" s="54">
        <v>64315.471075934904</v>
      </c>
      <c r="D8" s="54">
        <v>64280.813859622889</v>
      </c>
      <c r="E8" s="53">
        <v>16657.738797951071</v>
      </c>
      <c r="F8" s="53">
        <v>331041.83111295803</v>
      </c>
      <c r="G8" s="52">
        <v>22161</v>
      </c>
      <c r="H8" s="48">
        <v>37910</v>
      </c>
      <c r="I8" s="48">
        <v>45947.476864751334</v>
      </c>
      <c r="J8" s="48">
        <v>23841.197694423674</v>
      </c>
      <c r="K8" s="52"/>
      <c r="L8" s="51">
        <f t="shared" si="0"/>
        <v>1.2499503173109992E-2</v>
      </c>
      <c r="M8" s="51">
        <f t="shared" si="1"/>
        <v>1.3977014837158651E-2</v>
      </c>
      <c r="N8" s="51">
        <f t="shared" si="2"/>
        <v>1.1586209944035027E-2</v>
      </c>
      <c r="O8" s="51">
        <f t="shared" si="3"/>
        <v>1.0693934689238399E-2</v>
      </c>
      <c r="P8" s="51">
        <f t="shared" si="4"/>
        <v>1.1408028098466227E-2</v>
      </c>
      <c r="Q8" s="51">
        <f t="shared" si="5"/>
        <v>8.4437943388742595E-3</v>
      </c>
      <c r="R8" s="51">
        <f t="shared" si="6"/>
        <v>1.2737954635946838E-2</v>
      </c>
      <c r="S8" s="51">
        <f t="shared" si="7"/>
        <v>1.3228165467014538E-2</v>
      </c>
      <c r="T8" s="51">
        <f t="shared" si="8"/>
        <v>1.1741083624296296E-2</v>
      </c>
      <c r="U8" s="51">
        <f t="shared" si="9"/>
        <v>1.076131507492222E-2</v>
      </c>
    </row>
    <row r="9" spans="1:21" x14ac:dyDescent="0.7">
      <c r="A9" s="52" t="s">
        <v>175</v>
      </c>
      <c r="B9" s="53">
        <v>60872.358989486413</v>
      </c>
      <c r="C9" s="54">
        <v>92510.232724749338</v>
      </c>
      <c r="D9" s="54">
        <v>94383.124666802571</v>
      </c>
      <c r="E9" s="53">
        <v>25951.535964926599</v>
      </c>
      <c r="F9" s="53">
        <v>501988.42653522972</v>
      </c>
      <c r="G9" s="52">
        <v>29640</v>
      </c>
      <c r="H9" s="48">
        <v>41072</v>
      </c>
      <c r="I9" s="48">
        <v>50625.287357791451</v>
      </c>
      <c r="J9" s="48">
        <v>26022.081974320776</v>
      </c>
      <c r="K9" s="52"/>
      <c r="L9" s="51">
        <f t="shared" si="0"/>
        <v>1.2945770519112188E-2</v>
      </c>
      <c r="M9" s="51">
        <f t="shared" si="1"/>
        <v>2.0104290208124324E-2</v>
      </c>
      <c r="N9" s="51">
        <f t="shared" si="2"/>
        <v>1.7011960986550289E-2</v>
      </c>
      <c r="O9" s="51">
        <f t="shared" si="3"/>
        <v>1.6660366335464593E-2</v>
      </c>
      <c r="P9" s="51">
        <f t="shared" si="4"/>
        <v>1.7299016428726458E-2</v>
      </c>
      <c r="Q9" s="51">
        <f t="shared" si="5"/>
        <v>1.1293446333840218E-2</v>
      </c>
      <c r="R9" s="51">
        <f t="shared" si="6"/>
        <v>1.3800402870155855E-2</v>
      </c>
      <c r="S9" s="51">
        <f t="shared" si="7"/>
        <v>1.4574895591226036E-2</v>
      </c>
      <c r="T9" s="51">
        <f t="shared" si="8"/>
        <v>1.2815104528505072E-2</v>
      </c>
      <c r="U9" s="51">
        <f t="shared" si="9"/>
        <v>1.4549649904285865E-2</v>
      </c>
    </row>
    <row r="10" spans="1:21" x14ac:dyDescent="0.7">
      <c r="A10" s="52" t="s">
        <v>174</v>
      </c>
      <c r="B10" s="53">
        <v>108872.40290838887</v>
      </c>
      <c r="C10" s="54">
        <v>111960.29562267006</v>
      </c>
      <c r="D10" s="54">
        <v>131235.29154101037</v>
      </c>
      <c r="E10" s="53">
        <v>44386.56426453896</v>
      </c>
      <c r="F10" s="53">
        <v>619801.84820482857</v>
      </c>
      <c r="G10" s="52">
        <v>36661</v>
      </c>
      <c r="H10" s="48">
        <v>64109</v>
      </c>
      <c r="I10" s="48">
        <v>73593.911993992762</v>
      </c>
      <c r="J10" s="48">
        <v>44507.999746861278</v>
      </c>
      <c r="K10" s="52"/>
      <c r="L10" s="51">
        <f t="shared" si="0"/>
        <v>2.3153976079023916E-2</v>
      </c>
      <c r="M10" s="51">
        <f t="shared" si="1"/>
        <v>2.4331170819586211E-2</v>
      </c>
      <c r="N10" s="51">
        <f t="shared" si="2"/>
        <v>2.3654330873615213E-2</v>
      </c>
      <c r="O10" s="51">
        <f t="shared" si="3"/>
        <v>2.8495285289444415E-2</v>
      </c>
      <c r="P10" s="51">
        <f t="shared" si="4"/>
        <v>2.1358983171493259E-2</v>
      </c>
      <c r="Q10" s="51">
        <f t="shared" si="5"/>
        <v>1.3968590959680035E-2</v>
      </c>
      <c r="R10" s="51">
        <f t="shared" si="6"/>
        <v>2.1540953145764066E-2</v>
      </c>
      <c r="S10" s="51">
        <f t="shared" si="7"/>
        <v>2.1187506075404837E-2</v>
      </c>
      <c r="T10" s="51">
        <f t="shared" si="8"/>
        <v>2.191887142902571E-2</v>
      </c>
      <c r="U10" s="51">
        <f t="shared" si="9"/>
        <v>2.1744208874910409E-2</v>
      </c>
    </row>
    <row r="11" spans="1:21" x14ac:dyDescent="0.7">
      <c r="A11" s="52" t="s">
        <v>173</v>
      </c>
      <c r="B11" s="53">
        <v>23173.60933777492</v>
      </c>
      <c r="C11" s="54">
        <v>29028.375841780522</v>
      </c>
      <c r="D11" s="54">
        <v>30945.966953234729</v>
      </c>
      <c r="E11" s="53">
        <v>7440.1871016663172</v>
      </c>
      <c r="F11" s="53">
        <v>169290.43102638784</v>
      </c>
      <c r="G11" s="52">
        <v>11959</v>
      </c>
      <c r="H11" s="48">
        <v>14051</v>
      </c>
      <c r="I11" s="48">
        <v>16038.288792997695</v>
      </c>
      <c r="J11" s="48">
        <v>9584.6383015550346</v>
      </c>
      <c r="K11" s="52"/>
      <c r="L11" s="51">
        <f t="shared" si="0"/>
        <v>4.9283489841128736E-3</v>
      </c>
      <c r="M11" s="51">
        <f t="shared" si="1"/>
        <v>6.3084361049016279E-3</v>
      </c>
      <c r="N11" s="51">
        <f t="shared" si="2"/>
        <v>5.5778147243802029E-3</v>
      </c>
      <c r="O11" s="51">
        <f t="shared" si="3"/>
        <v>4.7764511081612188E-3</v>
      </c>
      <c r="P11" s="51">
        <f t="shared" si="4"/>
        <v>5.8339152712440856E-3</v>
      </c>
      <c r="Q11" s="51">
        <f t="shared" si="5"/>
        <v>4.556623640566638E-3</v>
      </c>
      <c r="R11" s="51">
        <f t="shared" si="6"/>
        <v>4.7212081400603801E-3</v>
      </c>
      <c r="S11" s="51">
        <f t="shared" si="7"/>
        <v>4.6173838573559415E-3</v>
      </c>
      <c r="T11" s="51">
        <f t="shared" si="8"/>
        <v>4.7201504408275587E-3</v>
      </c>
      <c r="U11" s="51">
        <f t="shared" si="9"/>
        <v>5.023834751021204E-3</v>
      </c>
    </row>
    <row r="12" spans="1:21" x14ac:dyDescent="0.7">
      <c r="A12" s="52" t="s">
        <v>172</v>
      </c>
      <c r="B12" s="53">
        <v>62347.845566631018</v>
      </c>
      <c r="C12" s="54">
        <v>75215.795886723892</v>
      </c>
      <c r="D12" s="54">
        <v>106295.73304304907</v>
      </c>
      <c r="E12" s="53">
        <v>25031.959988192608</v>
      </c>
      <c r="F12" s="53">
        <v>518781.67599712504</v>
      </c>
      <c r="G12" s="52">
        <v>36129</v>
      </c>
      <c r="H12" s="48">
        <v>46102</v>
      </c>
      <c r="I12" s="48">
        <v>59396.636848433554</v>
      </c>
      <c r="J12" s="48">
        <v>26144.783400978064</v>
      </c>
      <c r="K12" s="52"/>
      <c r="L12" s="51">
        <f t="shared" si="0"/>
        <v>1.3259563362840218E-2</v>
      </c>
      <c r="M12" s="51">
        <f t="shared" si="1"/>
        <v>1.6345869469823436E-2</v>
      </c>
      <c r="N12" s="51">
        <f t="shared" si="2"/>
        <v>1.915913326613088E-2</v>
      </c>
      <c r="O12" s="51">
        <f t="shared" si="3"/>
        <v>1.6070016975550539E-2</v>
      </c>
      <c r="P12" s="51">
        <f t="shared" si="4"/>
        <v>1.787772837301994E-2</v>
      </c>
      <c r="Q12" s="51">
        <f t="shared" si="5"/>
        <v>1.3765888076764954E-2</v>
      </c>
      <c r="R12" s="51">
        <f t="shared" si="6"/>
        <v>1.5490508694972859E-2</v>
      </c>
      <c r="S12" s="51">
        <f t="shared" si="7"/>
        <v>1.7100145514584487E-2</v>
      </c>
      <c r="T12" s="51">
        <f t="shared" si="8"/>
        <v>1.2875531346388497E-2</v>
      </c>
      <c r="U12" s="51">
        <f t="shared" si="9"/>
        <v>1.5243299197043914E-2</v>
      </c>
    </row>
    <row r="13" spans="1:21" x14ac:dyDescent="0.7">
      <c r="A13" s="52" t="s">
        <v>171</v>
      </c>
      <c r="B13" s="53">
        <v>61837.018051190476</v>
      </c>
      <c r="C13" s="54">
        <v>37322.335447656886</v>
      </c>
      <c r="D13" s="54">
        <v>29252.616614476843</v>
      </c>
      <c r="E13" s="53">
        <v>12833.053099741472</v>
      </c>
      <c r="F13" s="53">
        <v>186707.60461657646</v>
      </c>
      <c r="G13" s="52">
        <v>17810</v>
      </c>
      <c r="H13" s="48">
        <v>39556</v>
      </c>
      <c r="I13" s="48">
        <v>43006.645937445268</v>
      </c>
      <c r="J13" s="48">
        <v>29083.105987373536</v>
      </c>
      <c r="K13" s="52"/>
      <c r="L13" s="51">
        <f t="shared" si="0"/>
        <v>1.3150925289673319E-2</v>
      </c>
      <c r="M13" s="51">
        <f t="shared" si="1"/>
        <v>8.1108763969623097E-3</v>
      </c>
      <c r="N13" s="51">
        <f t="shared" si="2"/>
        <v>5.2725990409494203E-3</v>
      </c>
      <c r="O13" s="51">
        <f t="shared" si="3"/>
        <v>8.2385630713001645E-3</v>
      </c>
      <c r="P13" s="51">
        <f t="shared" si="4"/>
        <v>6.4341282565478575E-3</v>
      </c>
      <c r="Q13" s="51">
        <f t="shared" si="5"/>
        <v>6.7859743321759206E-3</v>
      </c>
      <c r="R13" s="51">
        <f t="shared" si="6"/>
        <v>1.3291019086771647E-2</v>
      </c>
      <c r="S13" s="51">
        <f t="shared" si="7"/>
        <v>1.238150748334706E-2</v>
      </c>
      <c r="T13" s="51">
        <f t="shared" si="8"/>
        <v>1.4322568179193964E-2</v>
      </c>
      <c r="U13" s="51">
        <f t="shared" si="9"/>
        <v>8.6523977374243152E-3</v>
      </c>
    </row>
    <row r="14" spans="1:21" x14ac:dyDescent="0.7">
      <c r="A14" s="52" t="s">
        <v>170</v>
      </c>
      <c r="B14" s="53">
        <v>82062.572776717308</v>
      </c>
      <c r="C14" s="54">
        <v>125970.21811020115</v>
      </c>
      <c r="D14" s="54">
        <v>164732.34410525518</v>
      </c>
      <c r="E14" s="53">
        <v>42132.02316112128</v>
      </c>
      <c r="F14" s="53">
        <v>822696.91296856746</v>
      </c>
      <c r="G14" s="52">
        <v>54719</v>
      </c>
      <c r="H14" s="48">
        <v>49204</v>
      </c>
      <c r="I14" s="48">
        <v>60183.126217914083</v>
      </c>
      <c r="J14" s="48">
        <v>31818.682460082513</v>
      </c>
      <c r="K14" s="52"/>
      <c r="L14" s="51">
        <f t="shared" si="0"/>
        <v>1.7452309274868284E-2</v>
      </c>
      <c r="M14" s="51">
        <f t="shared" si="1"/>
        <v>2.7375802091033651E-2</v>
      </c>
      <c r="N14" s="51">
        <f t="shared" si="2"/>
        <v>2.969196263669871E-2</v>
      </c>
      <c r="O14" s="51">
        <f t="shared" si="3"/>
        <v>2.7047915054708972E-2</v>
      </c>
      <c r="P14" s="51">
        <f t="shared" si="4"/>
        <v>2.8350947274890993E-2</v>
      </c>
      <c r="Q14" s="51">
        <f t="shared" si="5"/>
        <v>2.0849058365094562E-2</v>
      </c>
      <c r="R14" s="51">
        <f t="shared" si="6"/>
        <v>1.653279662113237E-2</v>
      </c>
      <c r="S14" s="51">
        <f t="shared" si="7"/>
        <v>1.7326573867726933E-2</v>
      </c>
      <c r="T14" s="51">
        <f t="shared" si="8"/>
        <v>1.5669758556892396E-2</v>
      </c>
      <c r="U14" s="51">
        <f t="shared" si="9"/>
        <v>2.34250574923907E-2</v>
      </c>
    </row>
    <row r="15" spans="1:21" x14ac:dyDescent="0.7">
      <c r="A15" s="52" t="s">
        <v>169</v>
      </c>
      <c r="B15" s="53">
        <v>5644.3178226240443</v>
      </c>
      <c r="C15" s="54">
        <v>10346.224383008164</v>
      </c>
      <c r="D15" s="54">
        <v>11722.5785875897</v>
      </c>
      <c r="E15" s="53">
        <v>2768.0744403030922</v>
      </c>
      <c r="F15" s="53">
        <v>47785.489829624865</v>
      </c>
      <c r="G15" s="52">
        <v>8464</v>
      </c>
      <c r="H15" s="48">
        <v>601</v>
      </c>
      <c r="I15" s="48">
        <v>508.23045456359699</v>
      </c>
      <c r="J15" s="48">
        <v>601.18358178867663</v>
      </c>
      <c r="K15" s="52"/>
      <c r="L15" s="51">
        <f t="shared" si="0"/>
        <v>1.2003813304039385E-3</v>
      </c>
      <c r="M15" s="51">
        <f t="shared" si="1"/>
        <v>2.2484377287564734E-3</v>
      </c>
      <c r="N15" s="51">
        <f t="shared" si="2"/>
        <v>2.1129206126398702E-3</v>
      </c>
      <c r="O15" s="51">
        <f t="shared" si="3"/>
        <v>1.7770483520363788E-3</v>
      </c>
      <c r="P15" s="51">
        <f t="shared" si="4"/>
        <v>1.6467351236023118E-3</v>
      </c>
      <c r="Q15" s="51">
        <f t="shared" si="5"/>
        <v>3.2249571447241429E-3</v>
      </c>
      <c r="R15" s="51">
        <f t="shared" si="6"/>
        <v>2.0193908562922842E-4</v>
      </c>
      <c r="S15" s="51">
        <f t="shared" si="7"/>
        <v>1.4631829660924863E-4</v>
      </c>
      <c r="T15" s="51">
        <f t="shared" si="8"/>
        <v>2.9606510536111949E-4</v>
      </c>
      <c r="U15" s="51">
        <f t="shared" si="9"/>
        <v>1.9622804876916933E-3</v>
      </c>
    </row>
    <row r="16" spans="1:21" x14ac:dyDescent="0.7">
      <c r="A16" s="52" t="s">
        <v>168</v>
      </c>
      <c r="B16" s="53">
        <v>69233.509065956154</v>
      </c>
      <c r="C16" s="54">
        <v>60269.277634958089</v>
      </c>
      <c r="D16" s="54">
        <v>72936.001803012812</v>
      </c>
      <c r="E16" s="53">
        <v>21294.8188173165</v>
      </c>
      <c r="F16" s="53">
        <v>339196.39613284607</v>
      </c>
      <c r="G16" s="52">
        <v>41969</v>
      </c>
      <c r="H16" s="48">
        <v>38433</v>
      </c>
      <c r="I16" s="48">
        <v>45257.298349763048</v>
      </c>
      <c r="J16" s="48">
        <v>26772.597606269348</v>
      </c>
      <c r="K16" s="52"/>
      <c r="L16" s="51">
        <f t="shared" si="0"/>
        <v>1.472394261499777E-2</v>
      </c>
      <c r="M16" s="51">
        <f t="shared" si="1"/>
        <v>1.3097697546739118E-2</v>
      </c>
      <c r="N16" s="51">
        <f t="shared" si="2"/>
        <v>1.3146252802798308E-2</v>
      </c>
      <c r="O16" s="51">
        <f t="shared" si="3"/>
        <v>1.3670847190829893E-2</v>
      </c>
      <c r="P16" s="51">
        <f t="shared" si="4"/>
        <v>1.1689042454159269E-2</v>
      </c>
      <c r="Q16" s="51">
        <f t="shared" si="5"/>
        <v>1.5991047543351556E-2</v>
      </c>
      <c r="R16" s="51">
        <f t="shared" si="6"/>
        <v>1.2913685321111706E-2</v>
      </c>
      <c r="S16" s="51">
        <f t="shared" si="7"/>
        <v>1.3029464771763796E-2</v>
      </c>
      <c r="T16" s="51">
        <f t="shared" si="8"/>
        <v>1.3184711244954172E-2</v>
      </c>
      <c r="U16" s="51">
        <f t="shared" si="9"/>
        <v>1.4018719950834624E-2</v>
      </c>
    </row>
    <row r="17" spans="1:21" x14ac:dyDescent="0.7">
      <c r="A17" s="52" t="s">
        <v>167</v>
      </c>
      <c r="B17" s="53">
        <v>66920.274297418728</v>
      </c>
      <c r="C17" s="54">
        <v>68314.005014824026</v>
      </c>
      <c r="D17" s="54">
        <v>83578.825267091917</v>
      </c>
      <c r="E17" s="53">
        <v>20061.566525289811</v>
      </c>
      <c r="F17" s="53">
        <v>455920.25092296186</v>
      </c>
      <c r="G17" s="52">
        <v>40324</v>
      </c>
      <c r="H17" s="48">
        <v>44386</v>
      </c>
      <c r="I17" s="48">
        <v>52390.899452298952</v>
      </c>
      <c r="J17" s="48">
        <v>30388.211233166829</v>
      </c>
      <c r="K17" s="52"/>
      <c r="L17" s="51">
        <f t="shared" si="0"/>
        <v>1.4231985231261592E-2</v>
      </c>
      <c r="M17" s="51">
        <f t="shared" si="1"/>
        <v>1.4845974781877883E-2</v>
      </c>
      <c r="N17" s="51">
        <f t="shared" si="2"/>
        <v>1.5064554386866741E-2</v>
      </c>
      <c r="O17" s="51">
        <f t="shared" si="3"/>
        <v>1.2879123918766751E-2</v>
      </c>
      <c r="P17" s="51">
        <f t="shared" si="4"/>
        <v>1.5711461647317272E-2</v>
      </c>
      <c r="Q17" s="51">
        <f t="shared" si="5"/>
        <v>1.5364268892232556E-2</v>
      </c>
      <c r="R17" s="51">
        <f t="shared" si="6"/>
        <v>1.4913923884756959E-2</v>
      </c>
      <c r="S17" s="51">
        <f t="shared" si="7"/>
        <v>1.5083210966310859E-2</v>
      </c>
      <c r="T17" s="51">
        <f t="shared" si="8"/>
        <v>1.4965293852030059E-2</v>
      </c>
      <c r="U17" s="51">
        <f t="shared" si="9"/>
        <v>1.4546709922394544E-2</v>
      </c>
    </row>
    <row r="18" spans="1:21" x14ac:dyDescent="0.7">
      <c r="A18" s="52" t="s">
        <v>166</v>
      </c>
      <c r="B18" s="53">
        <v>1487.9195425314163</v>
      </c>
      <c r="C18" s="54">
        <v>3208.5313098184865</v>
      </c>
      <c r="D18" s="54">
        <v>4756.246058818263</v>
      </c>
      <c r="E18" s="53">
        <v>706.89593052734961</v>
      </c>
      <c r="F18" s="53">
        <v>16741.702412034454</v>
      </c>
      <c r="G18" s="52">
        <v>2686</v>
      </c>
      <c r="H18" s="48">
        <v>243</v>
      </c>
      <c r="I18" s="48">
        <v>207.98755512752894</v>
      </c>
      <c r="J18" s="48">
        <v>259.95350422335957</v>
      </c>
      <c r="K18" s="52"/>
      <c r="L18" s="51">
        <f t="shared" si="0"/>
        <v>3.1643697185845864E-4</v>
      </c>
      <c r="M18" s="51">
        <f t="shared" si="1"/>
        <v>6.9727686002444753E-4</v>
      </c>
      <c r="N18" s="51">
        <f t="shared" si="2"/>
        <v>8.5728325567408826E-4</v>
      </c>
      <c r="O18" s="51">
        <f t="shared" si="3"/>
        <v>4.5381302977794992E-4</v>
      </c>
      <c r="P18" s="51">
        <f t="shared" si="4"/>
        <v>5.7693558210013447E-4</v>
      </c>
      <c r="Q18" s="51">
        <f t="shared" si="5"/>
        <v>1.0234209464471938E-3</v>
      </c>
      <c r="R18" s="51">
        <f t="shared" si="6"/>
        <v>8.1649247600503337E-5</v>
      </c>
      <c r="S18" s="51">
        <f t="shared" si="7"/>
        <v>5.9879105057396946E-5</v>
      </c>
      <c r="T18" s="51">
        <f t="shared" si="8"/>
        <v>1.28019400310128E-4</v>
      </c>
      <c r="U18" s="51">
        <f t="shared" si="9"/>
        <v>5.9265163254593417E-4</v>
      </c>
    </row>
    <row r="19" spans="1:21" x14ac:dyDescent="0.7">
      <c r="A19" s="52" t="s">
        <v>165</v>
      </c>
      <c r="B19" s="53">
        <v>17057.622781239563</v>
      </c>
      <c r="C19" s="54">
        <v>22671.79941367163</v>
      </c>
      <c r="D19" s="54">
        <v>35791.607146510149</v>
      </c>
      <c r="E19" s="53">
        <v>10909.926323227715</v>
      </c>
      <c r="F19" s="53">
        <v>325747.69554395654</v>
      </c>
      <c r="G19" s="52">
        <v>18984</v>
      </c>
      <c r="H19" s="48">
        <v>17176</v>
      </c>
      <c r="I19" s="48">
        <v>24393.527693223958</v>
      </c>
      <c r="J19" s="48">
        <v>7229.3519784592199</v>
      </c>
      <c r="K19" s="52"/>
      <c r="L19" s="51">
        <f t="shared" si="0"/>
        <v>3.6276575081581326E-3</v>
      </c>
      <c r="M19" s="51">
        <f t="shared" si="1"/>
        <v>4.9270272220480176E-3</v>
      </c>
      <c r="N19" s="51">
        <f t="shared" si="2"/>
        <v>6.4512107071247318E-3</v>
      </c>
      <c r="O19" s="51">
        <f t="shared" si="3"/>
        <v>7.0039541969136058E-3</v>
      </c>
      <c r="P19" s="51">
        <f t="shared" si="4"/>
        <v>1.1225586963685136E-2</v>
      </c>
      <c r="Q19" s="51">
        <f t="shared" si="5"/>
        <v>7.233292348232884E-3</v>
      </c>
      <c r="R19" s="51">
        <f t="shared" si="6"/>
        <v>5.7712241843055363E-3</v>
      </c>
      <c r="S19" s="51">
        <f t="shared" si="7"/>
        <v>7.0228365661948585E-3</v>
      </c>
      <c r="T19" s="51">
        <f t="shared" si="8"/>
        <v>3.560241696599607E-3</v>
      </c>
      <c r="U19" s="51">
        <f t="shared" si="9"/>
        <v>7.27262275424744E-3</v>
      </c>
    </row>
    <row r="20" spans="1:21" x14ac:dyDescent="0.7">
      <c r="A20" s="52" t="s">
        <v>164</v>
      </c>
      <c r="B20" s="53">
        <v>22393.370440113507</v>
      </c>
      <c r="C20" s="54">
        <v>20240.083767232791</v>
      </c>
      <c r="D20" s="54">
        <v>27665.96980194312</v>
      </c>
      <c r="E20" s="53">
        <v>7052.7124967040927</v>
      </c>
      <c r="F20" s="53">
        <v>132142.73315185754</v>
      </c>
      <c r="G20" s="52">
        <v>7976</v>
      </c>
      <c r="H20" s="48">
        <v>13511</v>
      </c>
      <c r="I20" s="48">
        <v>15283.933415589852</v>
      </c>
      <c r="J20" s="48">
        <v>10011.846933240375</v>
      </c>
      <c r="K20" s="52"/>
      <c r="L20" s="51">
        <f t="shared" si="0"/>
        <v>4.7624149889977131E-3</v>
      </c>
      <c r="M20" s="51">
        <f t="shared" si="1"/>
        <v>4.3985676601193185E-3</v>
      </c>
      <c r="N20" s="51">
        <f t="shared" si="2"/>
        <v>4.9866159929252436E-3</v>
      </c>
      <c r="O20" s="51">
        <f t="shared" si="3"/>
        <v>4.527700172066931E-3</v>
      </c>
      <c r="P20" s="51">
        <f t="shared" si="4"/>
        <v>4.5537689534170403E-3</v>
      </c>
      <c r="Q20" s="51">
        <f t="shared" si="5"/>
        <v>3.0390191618997831E-3</v>
      </c>
      <c r="R20" s="51">
        <f t="shared" si="6"/>
        <v>4.5397653676148174E-3</v>
      </c>
      <c r="S20" s="51">
        <f t="shared" si="7"/>
        <v>4.4002068014175697E-3</v>
      </c>
      <c r="T20" s="51">
        <f t="shared" si="8"/>
        <v>4.930538036867332E-3</v>
      </c>
      <c r="U20" s="51">
        <f t="shared" si="9"/>
        <v>4.2207258190953669E-3</v>
      </c>
    </row>
    <row r="21" spans="1:21" x14ac:dyDescent="0.7">
      <c r="A21" s="52" t="s">
        <v>163</v>
      </c>
      <c r="B21" s="53">
        <v>22476.731875255777</v>
      </c>
      <c r="C21" s="54">
        <v>27560.928983722635</v>
      </c>
      <c r="D21" s="54">
        <v>29252.976271362651</v>
      </c>
      <c r="E21" s="53">
        <v>8248.9942388375803</v>
      </c>
      <c r="F21" s="53">
        <v>174957.05452620823</v>
      </c>
      <c r="G21" s="52">
        <v>19365</v>
      </c>
      <c r="H21" s="48">
        <v>25173</v>
      </c>
      <c r="I21" s="48">
        <v>34688.454661387193</v>
      </c>
      <c r="J21" s="48">
        <v>11740.271212159514</v>
      </c>
      <c r="K21" s="52"/>
      <c r="L21" s="51">
        <f t="shared" si="0"/>
        <v>4.7801435283119538E-3</v>
      </c>
      <c r="M21" s="51">
        <f t="shared" si="1"/>
        <v>5.9895310861760266E-3</v>
      </c>
      <c r="N21" s="51">
        <f t="shared" si="2"/>
        <v>5.2726638668272614E-3</v>
      </c>
      <c r="O21" s="51">
        <f t="shared" si="3"/>
        <v>5.2956890915400465E-3</v>
      </c>
      <c r="P21" s="51">
        <f t="shared" si="4"/>
        <v>6.0291927076092855E-3</v>
      </c>
      <c r="Q21" s="51">
        <f t="shared" si="5"/>
        <v>7.3784611422002639E-3</v>
      </c>
      <c r="R21" s="51">
        <f t="shared" si="6"/>
        <v>8.4582572421706605E-3</v>
      </c>
      <c r="S21" s="51">
        <f t="shared" si="7"/>
        <v>9.9867206942951883E-3</v>
      </c>
      <c r="T21" s="51">
        <f t="shared" si="8"/>
        <v>5.7817357936729898E-3</v>
      </c>
      <c r="U21" s="51">
        <f t="shared" si="9"/>
        <v>5.8708716174153876E-3</v>
      </c>
    </row>
    <row r="22" spans="1:21" x14ac:dyDescent="0.7">
      <c r="A22" s="52" t="s">
        <v>162</v>
      </c>
      <c r="B22" s="53">
        <v>44108.774534464435</v>
      </c>
      <c r="C22" s="54">
        <v>71130.150127632965</v>
      </c>
      <c r="D22" s="54">
        <v>91679.127996924566</v>
      </c>
      <c r="E22" s="53">
        <v>20266.868115571517</v>
      </c>
      <c r="F22" s="53">
        <v>370689.17215426621</v>
      </c>
      <c r="G22" s="52">
        <v>33728</v>
      </c>
      <c r="H22" s="48">
        <v>18609</v>
      </c>
      <c r="I22" s="48">
        <v>20332.656734700358</v>
      </c>
      <c r="J22" s="48">
        <v>14273.248163358932</v>
      </c>
      <c r="K22" s="52"/>
      <c r="L22" s="51">
        <f t="shared" si="0"/>
        <v>9.3806463636649986E-3</v>
      </c>
      <c r="M22" s="51">
        <f t="shared" si="1"/>
        <v>1.5457978415946736E-2</v>
      </c>
      <c r="N22" s="51">
        <f t="shared" si="2"/>
        <v>1.6524582697071955E-2</v>
      </c>
      <c r="O22" s="51">
        <f t="shared" si="3"/>
        <v>1.301092342797381E-2</v>
      </c>
      <c r="P22" s="51">
        <f t="shared" si="4"/>
        <v>1.2774314585911327E-2</v>
      </c>
      <c r="Q22" s="51">
        <f t="shared" si="5"/>
        <v>1.2851057960450839E-2</v>
      </c>
      <c r="R22" s="51">
        <f t="shared" si="6"/>
        <v>6.2527195415545949E-3</v>
      </c>
      <c r="S22" s="51">
        <f t="shared" si="7"/>
        <v>5.8537218150701053E-3</v>
      </c>
      <c r="T22" s="51">
        <f t="shared" si="8"/>
        <v>7.0291519085690733E-3</v>
      </c>
      <c r="U22" s="51">
        <f t="shared" si="9"/>
        <v>1.2004235584500244E-2</v>
      </c>
    </row>
    <row r="23" spans="1:21" x14ac:dyDescent="0.7">
      <c r="A23" s="52" t="s">
        <v>161</v>
      </c>
      <c r="B23" s="53">
        <v>65398.231275367099</v>
      </c>
      <c r="C23" s="54">
        <v>31065.358496950001</v>
      </c>
      <c r="D23" s="54">
        <v>31727.536610288898</v>
      </c>
      <c r="E23" s="53">
        <v>10769.187670053851</v>
      </c>
      <c r="F23" s="53">
        <v>202606.39569143468</v>
      </c>
      <c r="G23" s="52">
        <v>15551</v>
      </c>
      <c r="H23" s="48">
        <v>49910</v>
      </c>
      <c r="I23" s="48">
        <v>54640.142080957761</v>
      </c>
      <c r="J23" s="48">
        <v>37377.257636671093</v>
      </c>
      <c r="K23" s="52"/>
      <c r="L23" s="51">
        <f t="shared" si="0"/>
        <v>1.3908291193264814E-2</v>
      </c>
      <c r="M23" s="51">
        <f t="shared" si="1"/>
        <v>6.7511124363977323E-3</v>
      </c>
      <c r="N23" s="51">
        <f t="shared" si="2"/>
        <v>5.7186877094717167E-3</v>
      </c>
      <c r="O23" s="51">
        <f t="shared" si="3"/>
        <v>6.9136028002715951E-3</v>
      </c>
      <c r="P23" s="51">
        <f t="shared" si="4"/>
        <v>6.9820162823718149E-3</v>
      </c>
      <c r="Q23" s="51">
        <f t="shared" si="5"/>
        <v>5.9252491207000416E-3</v>
      </c>
      <c r="R23" s="51">
        <f t="shared" si="6"/>
        <v>1.6770016245848236E-2</v>
      </c>
      <c r="S23" s="51">
        <f t="shared" si="7"/>
        <v>1.5730762381483056E-2</v>
      </c>
      <c r="T23" s="51">
        <f t="shared" si="8"/>
        <v>1.8407192171459873E-2</v>
      </c>
      <c r="U23" s="51">
        <f t="shared" si="9"/>
        <v>8.4322898491520672E-3</v>
      </c>
    </row>
    <row r="24" spans="1:21" x14ac:dyDescent="0.7">
      <c r="A24" s="52" t="s">
        <v>160</v>
      </c>
      <c r="B24" s="53">
        <v>37902.016531506568</v>
      </c>
      <c r="C24" s="54">
        <v>19414.420808537794</v>
      </c>
      <c r="D24" s="54">
        <v>24055.542109850579</v>
      </c>
      <c r="E24" s="53">
        <v>11406.572088175348</v>
      </c>
      <c r="F24" s="53">
        <v>126472.81371792473</v>
      </c>
      <c r="G24" s="52">
        <v>15982</v>
      </c>
      <c r="H24" s="48">
        <v>22352</v>
      </c>
      <c r="I24" s="48">
        <v>24952.37194220642</v>
      </c>
      <c r="J24" s="48">
        <v>16158.822542861182</v>
      </c>
      <c r="K24" s="52"/>
      <c r="L24" s="51">
        <f t="shared" si="0"/>
        <v>8.0606504557056338E-3</v>
      </c>
      <c r="M24" s="51">
        <f t="shared" si="1"/>
        <v>4.219134885530028E-3</v>
      </c>
      <c r="N24" s="51">
        <f t="shared" si="2"/>
        <v>4.3358592473791563E-3</v>
      </c>
      <c r="O24" s="51">
        <f t="shared" si="3"/>
        <v>7.3227908312526006E-3</v>
      </c>
      <c r="P24" s="51">
        <f t="shared" si="4"/>
        <v>4.3583779359106321E-3</v>
      </c>
      <c r="Q24" s="51">
        <f t="shared" si="5"/>
        <v>6.0894689374977849E-3</v>
      </c>
      <c r="R24" s="51">
        <f t="shared" si="6"/>
        <v>7.5103867587096732E-3</v>
      </c>
      <c r="S24" s="51">
        <f t="shared" si="7"/>
        <v>7.1837264496065114E-3</v>
      </c>
      <c r="T24" s="51">
        <f t="shared" si="8"/>
        <v>7.9577414347045249E-3</v>
      </c>
      <c r="U24" s="51">
        <f t="shared" si="9"/>
        <v>6.4578220400916628E-3</v>
      </c>
    </row>
    <row r="25" spans="1:21" x14ac:dyDescent="0.7">
      <c r="A25" s="52" t="s">
        <v>159</v>
      </c>
      <c r="B25" s="53">
        <v>164933.93181248795</v>
      </c>
      <c r="C25" s="54">
        <v>124600.7025643947</v>
      </c>
      <c r="D25" s="54">
        <v>135472.29756993736</v>
      </c>
      <c r="E25" s="53">
        <v>45831.706359642194</v>
      </c>
      <c r="F25" s="53">
        <v>680511.2527663802</v>
      </c>
      <c r="G25" s="52">
        <v>77978</v>
      </c>
      <c r="H25" s="48">
        <v>88004</v>
      </c>
      <c r="I25" s="48">
        <v>91970.271005364106</v>
      </c>
      <c r="J25" s="48">
        <v>70631.337369823654</v>
      </c>
      <c r="K25" s="52"/>
      <c r="L25" s="51">
        <f t="shared" si="0"/>
        <v>3.5076623733740098E-2</v>
      </c>
      <c r="M25" s="51">
        <f t="shared" si="1"/>
        <v>2.7078179469551857E-2</v>
      </c>
      <c r="N25" s="51">
        <f t="shared" si="2"/>
        <v>2.4418024399532529E-2</v>
      </c>
      <c r="O25" s="51">
        <f t="shared" si="3"/>
        <v>2.9423037571381025E-2</v>
      </c>
      <c r="P25" s="51">
        <f t="shared" si="4"/>
        <v>2.345108914719702E-2</v>
      </c>
      <c r="Q25" s="51">
        <f t="shared" si="5"/>
        <v>2.9711213165323633E-2</v>
      </c>
      <c r="R25" s="51">
        <f t="shared" si="6"/>
        <v>2.9569795826480227E-2</v>
      </c>
      <c r="S25" s="51">
        <f t="shared" si="7"/>
        <v>2.6478014592319007E-2</v>
      </c>
      <c r="T25" s="51">
        <f t="shared" si="8"/>
        <v>3.4783841365022931E-2</v>
      </c>
      <c r="U25" s="51">
        <f t="shared" si="9"/>
        <v>2.9415490904410445E-2</v>
      </c>
    </row>
    <row r="26" spans="1:21" x14ac:dyDescent="0.7">
      <c r="A26" s="52" t="s">
        <v>158</v>
      </c>
      <c r="B26" s="53">
        <v>3174.8411476179881</v>
      </c>
      <c r="C26" s="54">
        <v>4982.9821718238991</v>
      </c>
      <c r="D26" s="54">
        <v>6803.0519978739012</v>
      </c>
      <c r="E26" s="53">
        <v>1163.2260441836586</v>
      </c>
      <c r="F26" s="53">
        <v>26037.971406627468</v>
      </c>
      <c r="G26" s="52">
        <v>3478</v>
      </c>
      <c r="H26" s="48">
        <v>1334</v>
      </c>
      <c r="I26" s="48">
        <v>1235.0037837180141</v>
      </c>
      <c r="J26" s="48">
        <v>1275.0725587986121</v>
      </c>
      <c r="K26" s="52"/>
      <c r="L26" s="51">
        <f t="shared" si="0"/>
        <v>6.7519586252269255E-4</v>
      </c>
      <c r="M26" s="51">
        <f t="shared" si="1"/>
        <v>1.082899877490593E-3</v>
      </c>
      <c r="N26" s="51">
        <f t="shared" si="2"/>
        <v>1.2262070744730358E-3</v>
      </c>
      <c r="O26" s="51">
        <f t="shared" si="3"/>
        <v>7.4676782342458499E-4</v>
      </c>
      <c r="P26" s="51">
        <f t="shared" si="4"/>
        <v>8.972941831405885E-4</v>
      </c>
      <c r="Q26" s="51">
        <f t="shared" si="5"/>
        <v>1.3251891480801712E-3</v>
      </c>
      <c r="R26" s="51">
        <f t="shared" si="6"/>
        <v>4.4823084896737224E-4</v>
      </c>
      <c r="S26" s="51">
        <f t="shared" si="7"/>
        <v>3.5555454876225748E-4</v>
      </c>
      <c r="T26" s="51">
        <f t="shared" si="8"/>
        <v>6.2793546413993854E-4</v>
      </c>
      <c r="U26" s="51">
        <f t="shared" si="9"/>
        <v>9.1111175429200943E-4</v>
      </c>
    </row>
    <row r="27" spans="1:21" x14ac:dyDescent="0.7">
      <c r="A27" s="52" t="s">
        <v>157</v>
      </c>
      <c r="B27" s="53">
        <v>5353.4446807165696</v>
      </c>
      <c r="C27" s="54">
        <v>4427.3226995568102</v>
      </c>
      <c r="D27" s="54">
        <v>7709.5968728756179</v>
      </c>
      <c r="E27" s="53">
        <v>849.93847570799574</v>
      </c>
      <c r="F27" s="53">
        <v>29623.88959192063</v>
      </c>
      <c r="G27" s="52">
        <v>2519</v>
      </c>
      <c r="H27" s="48">
        <v>741</v>
      </c>
      <c r="I27" s="48">
        <v>676.91408870539738</v>
      </c>
      <c r="J27" s="48">
        <v>704.71338493912106</v>
      </c>
      <c r="K27" s="52"/>
      <c r="L27" s="51">
        <f t="shared" si="0"/>
        <v>1.1385211198285986E-3</v>
      </c>
      <c r="M27" s="51">
        <f t="shared" si="1"/>
        <v>9.6214416260023206E-4</v>
      </c>
      <c r="N27" s="51">
        <f t="shared" si="2"/>
        <v>1.3896060517852452E-3</v>
      </c>
      <c r="O27" s="51">
        <f t="shared" si="3"/>
        <v>5.4564347894626183E-4</v>
      </c>
      <c r="P27" s="51">
        <f t="shared" si="4"/>
        <v>1.0208684615908147E-3</v>
      </c>
      <c r="Q27" s="51">
        <f t="shared" si="5"/>
        <v>9.5979053019377557E-4</v>
      </c>
      <c r="R27" s="51">
        <f t="shared" si="6"/>
        <v>2.4897980441141143E-4</v>
      </c>
      <c r="S27" s="51">
        <f t="shared" si="7"/>
        <v>1.9488189958081638E-4</v>
      </c>
      <c r="T27" s="51">
        <f t="shared" si="8"/>
        <v>3.4705046658232248E-4</v>
      </c>
      <c r="U27" s="51">
        <f t="shared" si="9"/>
        <v>9.1620589763986263E-4</v>
      </c>
    </row>
    <row r="28" spans="1:21" x14ac:dyDescent="0.7">
      <c r="A28" s="52" t="s">
        <v>156</v>
      </c>
      <c r="B28" s="53">
        <v>65719.592353236862</v>
      </c>
      <c r="C28" s="54">
        <v>56341.299770403959</v>
      </c>
      <c r="D28" s="54">
        <v>79004.911503432901</v>
      </c>
      <c r="E28" s="53">
        <v>23113.937465799525</v>
      </c>
      <c r="F28" s="53">
        <v>389532.13968961133</v>
      </c>
      <c r="G28" s="52">
        <v>43961</v>
      </c>
      <c r="H28" s="48">
        <v>39487</v>
      </c>
      <c r="I28" s="48">
        <v>45117.805679274708</v>
      </c>
      <c r="J28" s="48">
        <v>27936.437283370506</v>
      </c>
      <c r="K28" s="52"/>
      <c r="L28" s="51">
        <f t="shared" si="0"/>
        <v>1.3976635296186717E-2</v>
      </c>
      <c r="M28" s="51">
        <f t="shared" si="1"/>
        <v>1.2244070822492882E-2</v>
      </c>
      <c r="N28" s="51">
        <f t="shared" si="2"/>
        <v>1.4240135373638402E-2</v>
      </c>
      <c r="O28" s="51">
        <f t="shared" si="3"/>
        <v>1.4838684930082108E-2</v>
      </c>
      <c r="P28" s="51">
        <f t="shared" si="4"/>
        <v>1.3423661837220949E-2</v>
      </c>
      <c r="Q28" s="51">
        <f t="shared" si="5"/>
        <v>1.6750040292913285E-2</v>
      </c>
      <c r="R28" s="51">
        <f t="shared" si="6"/>
        <v>1.3267834732514713E-2</v>
      </c>
      <c r="S28" s="51">
        <f t="shared" si="7"/>
        <v>1.2989305175360124E-2</v>
      </c>
      <c r="T28" s="51">
        <f t="shared" si="8"/>
        <v>1.3757867809874346E-2</v>
      </c>
      <c r="U28" s="51">
        <f t="shared" si="9"/>
        <v>1.4747255589100764E-2</v>
      </c>
    </row>
    <row r="29" spans="1:21" x14ac:dyDescent="0.7">
      <c r="A29" s="52" t="s">
        <v>155</v>
      </c>
      <c r="B29" s="53">
        <v>927604.58205394889</v>
      </c>
      <c r="C29" s="54">
        <v>633558.53834357439</v>
      </c>
      <c r="D29" s="54">
        <v>636631.22404859622</v>
      </c>
      <c r="E29" s="53">
        <v>224820.3005894832</v>
      </c>
      <c r="F29" s="53">
        <v>4100783.7257062676</v>
      </c>
      <c r="G29" s="52">
        <v>480113</v>
      </c>
      <c r="H29" s="48">
        <v>693455</v>
      </c>
      <c r="I29" s="48">
        <v>816061.26539085666</v>
      </c>
      <c r="J29" s="48">
        <v>466024.97104557347</v>
      </c>
      <c r="K29" s="52"/>
      <c r="L29" s="51">
        <f t="shared" si="0"/>
        <v>0.19727436641352203</v>
      </c>
      <c r="M29" s="51">
        <f t="shared" si="1"/>
        <v>0.13768471166419061</v>
      </c>
      <c r="N29" s="51">
        <f t="shared" si="2"/>
        <v>0.11474874967922986</v>
      </c>
      <c r="O29" s="51">
        <f t="shared" si="3"/>
        <v>0.14433013030643754</v>
      </c>
      <c r="P29" s="51">
        <f t="shared" si="4"/>
        <v>0.14131705292745081</v>
      </c>
      <c r="Q29" s="51">
        <f t="shared" si="5"/>
        <v>0.18293287448309811</v>
      </c>
      <c r="R29" s="51">
        <f t="shared" si="6"/>
        <v>0.23300444030784789</v>
      </c>
      <c r="S29" s="51">
        <f t="shared" si="7"/>
        <v>0.23494202916924278</v>
      </c>
      <c r="T29" s="51">
        <f t="shared" si="8"/>
        <v>0.22950349333062764</v>
      </c>
      <c r="U29" s="51">
        <f t="shared" si="9"/>
        <v>0.16646360603262711</v>
      </c>
    </row>
    <row r="30" spans="1:21" x14ac:dyDescent="0.7">
      <c r="A30" s="52" t="s">
        <v>154</v>
      </c>
      <c r="B30" s="53">
        <v>140725.97092944756</v>
      </c>
      <c r="C30" s="54">
        <v>193735.10092032948</v>
      </c>
      <c r="D30" s="54">
        <v>279597.91988431086</v>
      </c>
      <c r="E30" s="53">
        <v>73432.304677261898</v>
      </c>
      <c r="F30" s="53">
        <v>1244129.4096902749</v>
      </c>
      <c r="G30" s="52">
        <v>124833</v>
      </c>
      <c r="H30" s="48">
        <v>76864</v>
      </c>
      <c r="I30" s="48">
        <v>90509.918329580178</v>
      </c>
      <c r="J30" s="48">
        <v>51531.303165982441</v>
      </c>
      <c r="K30" s="52"/>
      <c r="L30" s="51">
        <f t="shared" si="0"/>
        <v>2.9928298425998815E-2</v>
      </c>
      <c r="M30" s="51">
        <f t="shared" si="1"/>
        <v>4.2102441834637717E-2</v>
      </c>
      <c r="N30" s="51">
        <f t="shared" si="2"/>
        <v>5.0395755828006816E-2</v>
      </c>
      <c r="O30" s="51">
        <f t="shared" si="3"/>
        <v>4.7142068910066282E-2</v>
      </c>
      <c r="P30" s="51">
        <f t="shared" si="4"/>
        <v>4.2873926887602012E-2</v>
      </c>
      <c r="Q30" s="51">
        <f t="shared" si="5"/>
        <v>4.7563926659658431E-2</v>
      </c>
      <c r="R30" s="51">
        <f t="shared" si="6"/>
        <v>2.5826698631955098E-2</v>
      </c>
      <c r="S30" s="51">
        <f t="shared" si="7"/>
        <v>2.6057582652338276E-2</v>
      </c>
      <c r="T30" s="51">
        <f t="shared" si="8"/>
        <v>2.5377640313862183E-2</v>
      </c>
      <c r="U30" s="51">
        <f t="shared" si="9"/>
        <v>4.1877055220831384E-2</v>
      </c>
    </row>
    <row r="31" spans="1:21" x14ac:dyDescent="0.7">
      <c r="A31" s="52" t="s">
        <v>153</v>
      </c>
      <c r="B31" s="53">
        <v>14576.704990178565</v>
      </c>
      <c r="C31" s="54">
        <v>19689.05622017468</v>
      </c>
      <c r="D31" s="54">
        <v>35818.746927084561</v>
      </c>
      <c r="E31" s="53">
        <v>6816.9165244012765</v>
      </c>
      <c r="F31" s="53">
        <v>202777.29636182237</v>
      </c>
      <c r="G31" s="52">
        <v>14679</v>
      </c>
      <c r="H31" s="48">
        <v>8388</v>
      </c>
      <c r="I31" s="48">
        <v>9956.3686598583699</v>
      </c>
      <c r="J31" s="48">
        <v>5958.1536179653658</v>
      </c>
      <c r="K31" s="52"/>
      <c r="L31" s="51">
        <f t="shared" si="0"/>
        <v>3.100038849492291E-3</v>
      </c>
      <c r="M31" s="51">
        <f t="shared" si="1"/>
        <v>4.2788185535346645E-3</v>
      </c>
      <c r="N31" s="51">
        <f t="shared" si="2"/>
        <v>6.4561024808389988E-3</v>
      </c>
      <c r="O31" s="51">
        <f t="shared" si="3"/>
        <v>4.3763238803398719E-3</v>
      </c>
      <c r="P31" s="51">
        <f t="shared" si="4"/>
        <v>6.9879056880800755E-3</v>
      </c>
      <c r="Q31" s="51">
        <f t="shared" si="5"/>
        <v>5.59299928253848E-3</v>
      </c>
      <c r="R31" s="51">
        <f t="shared" si="6"/>
        <v>2.8184110653210782E-3</v>
      </c>
      <c r="S31" s="51">
        <f t="shared" si="7"/>
        <v>2.8664140246674038E-3</v>
      </c>
      <c r="T31" s="51">
        <f t="shared" si="8"/>
        <v>2.934214160360619E-3</v>
      </c>
      <c r="U31" s="51">
        <f t="shared" si="9"/>
        <v>5.0143169251126796E-3</v>
      </c>
    </row>
    <row r="32" spans="1:21" x14ac:dyDescent="0.7">
      <c r="A32" s="52" t="s">
        <v>152</v>
      </c>
      <c r="B32" s="53">
        <v>9928.8714133036192</v>
      </c>
      <c r="C32" s="54">
        <v>15683.777162097926</v>
      </c>
      <c r="D32" s="54">
        <v>19020.601965883361</v>
      </c>
      <c r="E32" s="53">
        <v>4729.5871522733332</v>
      </c>
      <c r="F32" s="53">
        <v>73856.130387321537</v>
      </c>
      <c r="G32" s="52">
        <v>11194</v>
      </c>
      <c r="H32" s="48">
        <v>3432</v>
      </c>
      <c r="I32" s="48">
        <v>3304.6482296834529</v>
      </c>
      <c r="J32" s="48">
        <v>3239.4224800728066</v>
      </c>
      <c r="K32" s="52"/>
      <c r="L32" s="51">
        <f t="shared" si="0"/>
        <v>2.1115805755548599E-3</v>
      </c>
      <c r="M32" s="51">
        <f t="shared" si="1"/>
        <v>3.4083927619610642E-3</v>
      </c>
      <c r="N32" s="51">
        <f t="shared" si="2"/>
        <v>3.428343146368851E-3</v>
      </c>
      <c r="O32" s="51">
        <f t="shared" si="3"/>
        <v>3.0363002281974319E-3</v>
      </c>
      <c r="P32" s="51">
        <f t="shared" si="4"/>
        <v>2.5451551179193838E-3</v>
      </c>
      <c r="Q32" s="51">
        <f t="shared" si="5"/>
        <v>4.2651429912620581E-3</v>
      </c>
      <c r="R32" s="51">
        <f t="shared" si="6"/>
        <v>1.1531696204318002E-3</v>
      </c>
      <c r="S32" s="51">
        <f t="shared" si="7"/>
        <v>9.5140008930642633E-4</v>
      </c>
      <c r="T32" s="51">
        <f t="shared" si="8"/>
        <v>1.5953196110552847E-3</v>
      </c>
      <c r="U32" s="51">
        <f t="shared" si="9"/>
        <v>2.989544728233433E-3</v>
      </c>
    </row>
    <row r="33" spans="1:21" x14ac:dyDescent="0.7">
      <c r="A33" s="52" t="s">
        <v>151</v>
      </c>
      <c r="B33" s="53">
        <v>52240.121250327982</v>
      </c>
      <c r="C33" s="54">
        <v>31752.196353842373</v>
      </c>
      <c r="D33" s="54">
        <v>36100.370654591854</v>
      </c>
      <c r="E33" s="53">
        <v>14685.568963955628</v>
      </c>
      <c r="F33" s="53">
        <v>189881.59731528413</v>
      </c>
      <c r="G33" s="52">
        <v>22002</v>
      </c>
      <c r="H33" s="48">
        <v>30657</v>
      </c>
      <c r="I33" s="48">
        <v>30346.664458042629</v>
      </c>
      <c r="J33" s="48">
        <v>26090.939944625829</v>
      </c>
      <c r="K33" s="52"/>
      <c r="L33" s="51">
        <f t="shared" si="0"/>
        <v>1.1109946005446373E-2</v>
      </c>
      <c r="M33" s="51">
        <f t="shared" si="1"/>
        <v>6.9003757902363853E-3</v>
      </c>
      <c r="N33" s="51">
        <f t="shared" si="2"/>
        <v>6.5068633756722042E-3</v>
      </c>
      <c r="O33" s="51">
        <f t="shared" si="3"/>
        <v>9.4278411541766326E-3</v>
      </c>
      <c r="P33" s="51">
        <f t="shared" si="4"/>
        <v>6.5435071763340659E-3</v>
      </c>
      <c r="Q33" s="51">
        <f t="shared" si="5"/>
        <v>8.3832120862736993E-3</v>
      </c>
      <c r="R33" s="51">
        <f t="shared" si="6"/>
        <v>1.0300909397895601E-2</v>
      </c>
      <c r="S33" s="51">
        <f t="shared" si="7"/>
        <v>8.7367299842075769E-3</v>
      </c>
      <c r="T33" s="51">
        <f t="shared" si="8"/>
        <v>1.2849015039122584E-2</v>
      </c>
      <c r="U33" s="51">
        <f t="shared" si="9"/>
        <v>8.8661266055576927E-3</v>
      </c>
    </row>
    <row r="34" spans="1:21" x14ac:dyDescent="0.7">
      <c r="A34" s="52" t="s">
        <v>150</v>
      </c>
      <c r="B34" s="53">
        <v>22664.697607297778</v>
      </c>
      <c r="C34" s="54">
        <v>33752.168677005771</v>
      </c>
      <c r="D34" s="54">
        <v>52314.041188563126</v>
      </c>
      <c r="E34" s="53">
        <v>12682.915469307272</v>
      </c>
      <c r="F34" s="53">
        <v>296202.22453071829</v>
      </c>
      <c r="G34" s="52">
        <v>20740</v>
      </c>
      <c r="H34" s="48">
        <v>13607</v>
      </c>
      <c r="I34" s="48">
        <v>17803.074547163378</v>
      </c>
      <c r="J34" s="48">
        <v>7482.0850902741422</v>
      </c>
      <c r="K34" s="52"/>
      <c r="L34" s="51">
        <f t="shared" si="0"/>
        <v>4.8201183423797469E-3</v>
      </c>
      <c r="M34" s="51">
        <f t="shared" si="1"/>
        <v>7.3350090498102384E-3</v>
      </c>
      <c r="N34" s="51">
        <f t="shared" si="2"/>
        <v>9.4292748930535075E-3</v>
      </c>
      <c r="O34" s="51">
        <f t="shared" si="3"/>
        <v>8.1421777194985237E-3</v>
      </c>
      <c r="P34" s="51">
        <f t="shared" si="4"/>
        <v>1.0207420883681696E-2</v>
      </c>
      <c r="Q34" s="51">
        <f t="shared" si="5"/>
        <v>7.9023642700352947E-3</v>
      </c>
      <c r="R34" s="51">
        <f t="shared" si="6"/>
        <v>4.5720218604940284E-3</v>
      </c>
      <c r="S34" s="51">
        <f t="shared" si="7"/>
        <v>5.1254613310907993E-3</v>
      </c>
      <c r="T34" s="51">
        <f t="shared" si="8"/>
        <v>3.6847052675359647E-3</v>
      </c>
      <c r="U34" s="51">
        <f t="shared" si="9"/>
        <v>7.7680203038988154E-3</v>
      </c>
    </row>
    <row r="35" spans="1:21" x14ac:dyDescent="0.7">
      <c r="A35" s="52" t="s">
        <v>149</v>
      </c>
      <c r="B35" s="53">
        <v>10739.635740192673</v>
      </c>
      <c r="C35" s="54">
        <v>12237.248303896886</v>
      </c>
      <c r="D35" s="54">
        <v>19389.635109736904</v>
      </c>
      <c r="E35" s="53">
        <v>3374.4502783362877</v>
      </c>
      <c r="F35" s="53">
        <v>100591.83585573587</v>
      </c>
      <c r="G35" s="52">
        <v>9168</v>
      </c>
      <c r="H35" s="48">
        <v>6082</v>
      </c>
      <c r="I35" s="48">
        <v>7397.2571785488844</v>
      </c>
      <c r="J35" s="48">
        <v>3865.2021158433281</v>
      </c>
      <c r="K35" s="52"/>
      <c r="L35" s="51">
        <f t="shared" ref="L35:L66" si="10">B35/$B$76</f>
        <v>2.2840064367376169E-3</v>
      </c>
      <c r="M35" s="51">
        <f t="shared" ref="M35:M66" si="11">C35/$C$76</f>
        <v>2.6593943610802519E-3</v>
      </c>
      <c r="N35" s="51">
        <f t="shared" ref="N35:N66" si="12">D35/$D$76</f>
        <v>3.4948590353918452E-3</v>
      </c>
      <c r="O35" s="51">
        <f t="shared" ref="O35:O66" si="13">E35/$E$76</f>
        <v>2.1663294956365416E-3</v>
      </c>
      <c r="P35" s="51">
        <f t="shared" ref="P35:P66" si="14">F35/$F$76</f>
        <v>3.4664939051976458E-3</v>
      </c>
      <c r="Q35" s="51">
        <f t="shared" ref="Q35:Q66" si="15">G35/$G$76</f>
        <v>3.4931955461756786E-3</v>
      </c>
      <c r="R35" s="51">
        <f t="shared" ref="R35:R66" si="16">H35/$H$76</f>
        <v>2.0435832259516925E-3</v>
      </c>
      <c r="S35" s="51">
        <f t="shared" ref="S35:S66" si="17">I35/$I$76</f>
        <v>2.1296521297118958E-3</v>
      </c>
      <c r="T35" s="51">
        <f t="shared" ref="T35:T66" si="18">J35/$J$76</f>
        <v>1.903497544401388E-3</v>
      </c>
      <c r="U35" s="51">
        <f t="shared" ref="U35:U66" si="19">(Q35+P35+O35+L35)/4</f>
        <v>2.8525063459368706E-3</v>
      </c>
    </row>
    <row r="36" spans="1:21" x14ac:dyDescent="0.7">
      <c r="A36" s="52" t="s">
        <v>148</v>
      </c>
      <c r="B36" s="53">
        <v>116770.8873185033</v>
      </c>
      <c r="C36" s="54">
        <v>108575.06144689926</v>
      </c>
      <c r="D36" s="54">
        <v>103599.2741400573</v>
      </c>
      <c r="E36" s="53">
        <v>30007.568913080508</v>
      </c>
      <c r="F36" s="53">
        <v>597083.37167291634</v>
      </c>
      <c r="G36" s="52">
        <v>35041</v>
      </c>
      <c r="H36" s="48">
        <v>80709</v>
      </c>
      <c r="I36" s="48">
        <v>95675.964887344497</v>
      </c>
      <c r="J36" s="48">
        <v>52818.156441682993</v>
      </c>
      <c r="K36" s="52"/>
      <c r="L36" s="51">
        <f t="shared" si="10"/>
        <v>2.4833752718529327E-2</v>
      </c>
      <c r="M36" s="51">
        <f t="shared" si="11"/>
        <v>2.3595492956850175E-2</v>
      </c>
      <c r="N36" s="51">
        <f t="shared" si="12"/>
        <v>1.8673113611436538E-2</v>
      </c>
      <c r="O36" s="51">
        <f t="shared" si="13"/>
        <v>1.9264258254474163E-2</v>
      </c>
      <c r="P36" s="51">
        <f t="shared" si="14"/>
        <v>2.0576082056673224E-2</v>
      </c>
      <c r="Q36" s="51">
        <f t="shared" si="15"/>
        <v>1.3351337819976217E-2</v>
      </c>
      <c r="R36" s="51">
        <f t="shared" si="16"/>
        <v>2.7118638372794338E-2</v>
      </c>
      <c r="S36" s="51">
        <f t="shared" si="17"/>
        <v>2.7544874737550299E-2</v>
      </c>
      <c r="T36" s="51">
        <f t="shared" si="18"/>
        <v>2.60113774320999E-2</v>
      </c>
      <c r="U36" s="51">
        <f t="shared" si="19"/>
        <v>1.9506357712413235E-2</v>
      </c>
    </row>
    <row r="37" spans="1:21" x14ac:dyDescent="0.7">
      <c r="A37" s="52" t="s">
        <v>147</v>
      </c>
      <c r="B37" s="53">
        <v>84932.953656382684</v>
      </c>
      <c r="C37" s="54">
        <v>125090.42924567098</v>
      </c>
      <c r="D37" s="54">
        <v>151164.32191597638</v>
      </c>
      <c r="E37" s="53">
        <v>42527.209203097853</v>
      </c>
      <c r="F37" s="53">
        <v>606855.00825099356</v>
      </c>
      <c r="G37" s="52">
        <v>57671</v>
      </c>
      <c r="H37" s="48">
        <v>32830</v>
      </c>
      <c r="I37" s="48">
        <v>35682.589512129918</v>
      </c>
      <c r="J37" s="48">
        <v>26100.633843026128</v>
      </c>
      <c r="K37" s="52"/>
      <c r="L37" s="51">
        <f t="shared" si="10"/>
        <v>1.8062755342467096E-2</v>
      </c>
      <c r="M37" s="51">
        <f t="shared" si="11"/>
        <v>2.7184606694228008E-2</v>
      </c>
      <c r="N37" s="51">
        <f t="shared" si="12"/>
        <v>2.7246412492395792E-2</v>
      </c>
      <c r="O37" s="51">
        <f t="shared" si="13"/>
        <v>2.7301616578922806E-2</v>
      </c>
      <c r="P37" s="51">
        <f t="shared" si="14"/>
        <v>2.0912822293627349E-2</v>
      </c>
      <c r="Q37" s="51">
        <f t="shared" si="15"/>
        <v>2.1973830752999298E-2</v>
      </c>
      <c r="R37" s="51">
        <f t="shared" si="16"/>
        <v>1.1031048554421911E-2</v>
      </c>
      <c r="S37" s="51">
        <f t="shared" si="17"/>
        <v>1.0272929670271387E-2</v>
      </c>
      <c r="T37" s="51">
        <f t="shared" si="18"/>
        <v>1.2853788996925465E-2</v>
      </c>
      <c r="U37" s="51">
        <f t="shared" si="19"/>
        <v>2.2062756242004135E-2</v>
      </c>
    </row>
    <row r="38" spans="1:21" x14ac:dyDescent="0.7">
      <c r="A38" s="52" t="s">
        <v>146</v>
      </c>
      <c r="B38" s="53">
        <v>16119.690012186049</v>
      </c>
      <c r="C38" s="54">
        <v>16602.074660188679</v>
      </c>
      <c r="D38" s="54">
        <v>22209.054470340056</v>
      </c>
      <c r="E38" s="53">
        <v>4103.5608123452585</v>
      </c>
      <c r="F38" s="53">
        <v>108054.31341904166</v>
      </c>
      <c r="G38" s="52">
        <v>8100</v>
      </c>
      <c r="H38" s="48">
        <v>9718</v>
      </c>
      <c r="I38" s="48">
        <v>10504.854973834688</v>
      </c>
      <c r="J38" s="48">
        <v>7774.7820879378633</v>
      </c>
      <c r="K38" s="52"/>
      <c r="L38" s="51">
        <f t="shared" si="10"/>
        <v>3.4281866384220116E-3</v>
      </c>
      <c r="M38" s="51">
        <f t="shared" si="11"/>
        <v>3.6079568410391175E-3</v>
      </c>
      <c r="N38" s="51">
        <f t="shared" si="12"/>
        <v>4.0030415345052245E-3</v>
      </c>
      <c r="O38" s="51">
        <f t="shared" si="13"/>
        <v>2.6344038559384764E-3</v>
      </c>
      <c r="P38" s="51">
        <f t="shared" si="14"/>
        <v>3.7236582443391768E-3</v>
      </c>
      <c r="Q38" s="51">
        <f t="shared" si="15"/>
        <v>3.086265698519088E-3</v>
      </c>
      <c r="R38" s="51">
        <f t="shared" si="16"/>
        <v>3.2652978937518164E-3</v>
      </c>
      <c r="S38" s="51">
        <f t="shared" si="17"/>
        <v>3.0243218840919476E-3</v>
      </c>
      <c r="T38" s="51">
        <f t="shared" si="18"/>
        <v>3.8288498684153913E-3</v>
      </c>
      <c r="U38" s="51">
        <f t="shared" si="19"/>
        <v>3.2181286093046881E-3</v>
      </c>
    </row>
    <row r="39" spans="1:21" x14ac:dyDescent="0.7">
      <c r="A39" s="52" t="s">
        <v>145</v>
      </c>
      <c r="B39" s="53">
        <v>114126.83440665479</v>
      </c>
      <c r="C39" s="54">
        <v>119489.5781165573</v>
      </c>
      <c r="D39" s="54">
        <v>135670.29321848246</v>
      </c>
      <c r="E39" s="53">
        <v>36739.13852413807</v>
      </c>
      <c r="F39" s="53">
        <v>709124.70895710355</v>
      </c>
      <c r="G39" s="52">
        <v>45322</v>
      </c>
      <c r="H39" s="48">
        <v>79984</v>
      </c>
      <c r="I39" s="48">
        <v>101665.32438708341</v>
      </c>
      <c r="J39" s="48">
        <v>45426.690226180246</v>
      </c>
      <c r="K39" s="52"/>
      <c r="L39" s="51">
        <f t="shared" si="10"/>
        <v>2.4271439990627766E-2</v>
      </c>
      <c r="M39" s="51">
        <f t="shared" si="11"/>
        <v>2.5967431759134824E-2</v>
      </c>
      <c r="N39" s="51">
        <f t="shared" si="12"/>
        <v>2.4453711862311992E-2</v>
      </c>
      <c r="O39" s="51">
        <f t="shared" si="13"/>
        <v>2.3585791125764352E-2</v>
      </c>
      <c r="P39" s="51">
        <f t="shared" si="14"/>
        <v>2.4437137076912047E-2</v>
      </c>
      <c r="Q39" s="51">
        <f t="shared" si="15"/>
        <v>1.7268609134355815E-2</v>
      </c>
      <c r="R39" s="51">
        <f t="shared" si="16"/>
        <v>2.6875034650529459E-2</v>
      </c>
      <c r="S39" s="51">
        <f t="shared" si="17"/>
        <v>2.9269196591766453E-2</v>
      </c>
      <c r="T39" s="51">
        <f t="shared" si="18"/>
        <v>2.2371299276014778E-2</v>
      </c>
      <c r="U39" s="51">
        <f t="shared" si="19"/>
        <v>2.2390744331914996E-2</v>
      </c>
    </row>
    <row r="40" spans="1:21" x14ac:dyDescent="0.7">
      <c r="A40" s="52" t="s">
        <v>144</v>
      </c>
      <c r="B40" s="53">
        <v>17710.71727171744</v>
      </c>
      <c r="C40" s="54">
        <v>35992.288715383584</v>
      </c>
      <c r="D40" s="54">
        <v>27406.4234988725</v>
      </c>
      <c r="E40" s="53">
        <v>8026.1660120768429</v>
      </c>
      <c r="F40" s="53">
        <v>199328.37230483277</v>
      </c>
      <c r="G40" s="52">
        <v>7992</v>
      </c>
      <c r="H40" s="48">
        <v>13698</v>
      </c>
      <c r="I40" s="48">
        <v>19154.384353704343</v>
      </c>
      <c r="J40" s="48">
        <v>6207.5402814155514</v>
      </c>
      <c r="K40" s="52"/>
      <c r="L40" s="51">
        <f t="shared" si="10"/>
        <v>3.7665516062574582E-3</v>
      </c>
      <c r="M40" s="51">
        <f t="shared" si="11"/>
        <v>7.8218311237161619E-3</v>
      </c>
      <c r="N40" s="51">
        <f t="shared" si="12"/>
        <v>4.9398344141458987E-3</v>
      </c>
      <c r="O40" s="51">
        <f t="shared" si="13"/>
        <v>5.1526378327346658E-3</v>
      </c>
      <c r="P40" s="51">
        <f t="shared" si="14"/>
        <v>6.8690523624464692E-3</v>
      </c>
      <c r="Q40" s="51">
        <f t="shared" si="15"/>
        <v>3.0451154892055E-3</v>
      </c>
      <c r="R40" s="51">
        <f t="shared" si="16"/>
        <v>4.6025983277024471E-3</v>
      </c>
      <c r="S40" s="51">
        <f t="shared" si="17"/>
        <v>5.5145000974792186E-3</v>
      </c>
      <c r="T40" s="51">
        <f t="shared" si="18"/>
        <v>3.0570297046081185E-3</v>
      </c>
      <c r="U40" s="51">
        <f t="shared" si="19"/>
        <v>4.7083393226610235E-3</v>
      </c>
    </row>
    <row r="41" spans="1:21" x14ac:dyDescent="0.7">
      <c r="A41" s="52" t="s">
        <v>143</v>
      </c>
      <c r="B41" s="53">
        <v>5751.7624500111742</v>
      </c>
      <c r="C41" s="54">
        <v>5672.2050307966556</v>
      </c>
      <c r="D41" s="54">
        <v>5965.6921093146329</v>
      </c>
      <c r="E41" s="53">
        <v>1472.1133945792822</v>
      </c>
      <c r="F41" s="53">
        <v>26291.37039767074</v>
      </c>
      <c r="G41" s="52">
        <v>3796</v>
      </c>
      <c r="H41" s="48">
        <v>1826</v>
      </c>
      <c r="I41" s="48">
        <v>1682.5495886812353</v>
      </c>
      <c r="J41" s="48">
        <v>1697.6000147808888</v>
      </c>
      <c r="K41" s="52"/>
      <c r="L41" s="51">
        <f t="shared" si="10"/>
        <v>1.2232316603854913E-3</v>
      </c>
      <c r="M41" s="51">
        <f t="shared" si="11"/>
        <v>1.23268153911595E-3</v>
      </c>
      <c r="N41" s="51">
        <f t="shared" si="12"/>
        <v>1.0752782531804428E-3</v>
      </c>
      <c r="O41" s="51">
        <f t="shared" si="13"/>
        <v>9.4506731602252375E-4</v>
      </c>
      <c r="P41" s="51">
        <f t="shared" si="14"/>
        <v>9.0602656236959977E-4</v>
      </c>
      <c r="Q41" s="51">
        <f t="shared" si="15"/>
        <v>1.4463536532812911E-3</v>
      </c>
      <c r="R41" s="51">
        <f t="shared" si="16"/>
        <v>6.1354537497332958E-4</v>
      </c>
      <c r="S41" s="51">
        <f t="shared" si="17"/>
        <v>4.8440188415671526E-4</v>
      </c>
      <c r="T41" s="51">
        <f t="shared" si="18"/>
        <v>8.3601771981492998E-4</v>
      </c>
      <c r="U41" s="51">
        <f t="shared" si="19"/>
        <v>1.1301697980147264E-3</v>
      </c>
    </row>
    <row r="42" spans="1:21" x14ac:dyDescent="0.7">
      <c r="A42" s="52" t="s">
        <v>142</v>
      </c>
      <c r="B42" s="53">
        <v>75857.195086977066</v>
      </c>
      <c r="C42" s="54">
        <v>87492.833929957138</v>
      </c>
      <c r="D42" s="54">
        <v>111846.22876273787</v>
      </c>
      <c r="E42" s="53">
        <v>25925.183134606043</v>
      </c>
      <c r="F42" s="53">
        <v>596390.94212666946</v>
      </c>
      <c r="G42" s="52">
        <v>39187</v>
      </c>
      <c r="H42" s="48">
        <v>47475</v>
      </c>
      <c r="I42" s="48">
        <v>57709.047731265564</v>
      </c>
      <c r="J42" s="48">
        <v>30068.22877990752</v>
      </c>
      <c r="K42" s="52"/>
      <c r="L42" s="51">
        <f t="shared" si="10"/>
        <v>1.6132606919162459E-2</v>
      </c>
      <c r="M42" s="51">
        <f t="shared" si="11"/>
        <v>1.9013910922618438E-2</v>
      </c>
      <c r="N42" s="51">
        <f t="shared" si="12"/>
        <v>2.0159574997348242E-2</v>
      </c>
      <c r="O42" s="51">
        <f t="shared" si="13"/>
        <v>1.6643448346189884E-2</v>
      </c>
      <c r="P42" s="51">
        <f t="shared" si="14"/>
        <v>2.0552220251374372E-2</v>
      </c>
      <c r="Q42" s="51">
        <f t="shared" si="15"/>
        <v>1.493104863307006E-2</v>
      </c>
      <c r="R42" s="51">
        <f t="shared" si="16"/>
        <v>1.5951843744172411E-2</v>
      </c>
      <c r="S42" s="51">
        <f t="shared" si="17"/>
        <v>1.6614292762583714E-2</v>
      </c>
      <c r="T42" s="51">
        <f t="shared" si="18"/>
        <v>1.4807711972538167E-2</v>
      </c>
      <c r="U42" s="51">
        <f t="shared" si="19"/>
        <v>1.7064831037449196E-2</v>
      </c>
    </row>
    <row r="43" spans="1:21" x14ac:dyDescent="0.7">
      <c r="A43" s="52" t="s">
        <v>141</v>
      </c>
      <c r="B43" s="53">
        <v>39444.900834455766</v>
      </c>
      <c r="C43" s="54">
        <v>40876.459208452558</v>
      </c>
      <c r="D43" s="54">
        <v>50504.259542295476</v>
      </c>
      <c r="E43" s="53">
        <v>13162.455835107563</v>
      </c>
      <c r="F43" s="53">
        <v>327689.49016957887</v>
      </c>
      <c r="G43" s="52">
        <v>26396</v>
      </c>
      <c r="H43" s="48">
        <v>34909</v>
      </c>
      <c r="I43" s="48">
        <v>44961.332137297024</v>
      </c>
      <c r="J43" s="48">
        <v>19995.642553899914</v>
      </c>
      <c r="K43" s="52"/>
      <c r="L43" s="51">
        <f t="shared" si="10"/>
        <v>8.3887768246372271E-3</v>
      </c>
      <c r="M43" s="51">
        <f t="shared" si="11"/>
        <v>8.8832572830338519E-3</v>
      </c>
      <c r="N43" s="51">
        <f t="shared" si="12"/>
        <v>9.1030732031945477E-3</v>
      </c>
      <c r="O43" s="51">
        <f t="shared" si="13"/>
        <v>8.4500330301696559E-3</v>
      </c>
      <c r="P43" s="51">
        <f t="shared" si="14"/>
        <v>1.1292503122214333E-2</v>
      </c>
      <c r="Q43" s="51">
        <f t="shared" si="15"/>
        <v>1.0057415972606154E-2</v>
      </c>
      <c r="R43" s="51">
        <f t="shared" si="16"/>
        <v>1.172960322833733E-2</v>
      </c>
      <c r="S43" s="51">
        <f t="shared" si="17"/>
        <v>1.2944256827861449E-2</v>
      </c>
      <c r="T43" s="51">
        <f t="shared" si="18"/>
        <v>9.8472616332437018E-3</v>
      </c>
      <c r="U43" s="51">
        <f t="shared" si="19"/>
        <v>9.547182237406842E-3</v>
      </c>
    </row>
    <row r="44" spans="1:21" x14ac:dyDescent="0.7">
      <c r="A44" s="52" t="s">
        <v>140</v>
      </c>
      <c r="B44" s="53">
        <v>66045.579476625135</v>
      </c>
      <c r="C44" s="54">
        <v>58659.202382631549</v>
      </c>
      <c r="D44" s="54">
        <v>76854.961014110406</v>
      </c>
      <c r="E44" s="53">
        <v>24829.059055891146</v>
      </c>
      <c r="F44" s="53">
        <v>509367.58795189462</v>
      </c>
      <c r="G44" s="52">
        <v>66765</v>
      </c>
      <c r="H44" s="48">
        <v>47236</v>
      </c>
      <c r="I44" s="48">
        <v>57759.294372855831</v>
      </c>
      <c r="J44" s="48">
        <v>29342.372571084306</v>
      </c>
      <c r="K44" s="52"/>
      <c r="L44" s="51">
        <f t="shared" si="10"/>
        <v>1.4045963223699744E-2</v>
      </c>
      <c r="M44" s="51">
        <f t="shared" si="11"/>
        <v>1.2747796577124198E-2</v>
      </c>
      <c r="N44" s="51">
        <f t="shared" si="12"/>
        <v>1.3852620402328776E-2</v>
      </c>
      <c r="O44" s="51">
        <f t="shared" si="13"/>
        <v>1.5939758640686728E-2</v>
      </c>
      <c r="P44" s="51">
        <f t="shared" si="14"/>
        <v>1.7553309611256934E-2</v>
      </c>
      <c r="Q44" s="51">
        <f t="shared" si="15"/>
        <v>2.5438830785386037E-2</v>
      </c>
      <c r="R44" s="51">
        <f t="shared" si="16"/>
        <v>1.5871538517108541E-2</v>
      </c>
      <c r="S44" s="51">
        <f t="shared" si="17"/>
        <v>1.6628758646990694E-2</v>
      </c>
      <c r="T44" s="51">
        <f t="shared" si="18"/>
        <v>1.4450249291500069E-2</v>
      </c>
      <c r="U44" s="51">
        <f t="shared" si="19"/>
        <v>1.824446556525736E-2</v>
      </c>
    </row>
    <row r="45" spans="1:21" x14ac:dyDescent="0.7">
      <c r="A45" s="52" t="s">
        <v>139</v>
      </c>
      <c r="B45" s="53">
        <v>117624.77645938455</v>
      </c>
      <c r="C45" s="54">
        <v>66515.394500034832</v>
      </c>
      <c r="D45" s="54">
        <v>69595.726504169215</v>
      </c>
      <c r="E45" s="53">
        <v>24191.46246798326</v>
      </c>
      <c r="F45" s="53">
        <v>444216.16810212459</v>
      </c>
      <c r="G45" s="52">
        <v>25058</v>
      </c>
      <c r="H45" s="48">
        <v>86218</v>
      </c>
      <c r="I45" s="48">
        <v>101411.11039578669</v>
      </c>
      <c r="J45" s="48">
        <v>56950.902606174721</v>
      </c>
      <c r="K45" s="52"/>
      <c r="L45" s="51">
        <f t="shared" si="10"/>
        <v>2.5015349966444753E-2</v>
      </c>
      <c r="M45" s="51">
        <f t="shared" si="11"/>
        <v>1.445510139743517E-2</v>
      </c>
      <c r="N45" s="51">
        <f t="shared" si="12"/>
        <v>1.2544189316673315E-2</v>
      </c>
      <c r="O45" s="51">
        <f t="shared" si="13"/>
        <v>1.5530434400952168E-2</v>
      </c>
      <c r="P45" s="51">
        <f t="shared" si="14"/>
        <v>1.5308127406330285E-2</v>
      </c>
      <c r="Q45" s="51">
        <f t="shared" si="15"/>
        <v>9.5476106016655921E-3</v>
      </c>
      <c r="R45" s="51">
        <f t="shared" si="16"/>
        <v>2.8969690656873236E-2</v>
      </c>
      <c r="S45" s="51">
        <f t="shared" si="17"/>
        <v>2.9196009009545089E-2</v>
      </c>
      <c r="T45" s="51">
        <f t="shared" si="18"/>
        <v>2.8046632495088469E-2</v>
      </c>
      <c r="U45" s="51">
        <f t="shared" si="19"/>
        <v>1.6350380593848201E-2</v>
      </c>
    </row>
    <row r="46" spans="1:21" x14ac:dyDescent="0.7">
      <c r="A46" s="52" t="s">
        <v>138</v>
      </c>
      <c r="B46" s="53">
        <v>15314.326279939361</v>
      </c>
      <c r="C46" s="54">
        <v>29921.472022065172</v>
      </c>
      <c r="D46" s="54">
        <v>37793.92144610409</v>
      </c>
      <c r="E46" s="53">
        <v>7003.061650551992</v>
      </c>
      <c r="F46" s="53">
        <v>151146.01116558857</v>
      </c>
      <c r="G46" s="52">
        <v>25595</v>
      </c>
      <c r="H46" s="48">
        <v>3615</v>
      </c>
      <c r="I46" s="48">
        <v>3739.7137872004964</v>
      </c>
      <c r="J46" s="48">
        <v>2964.4971939981997</v>
      </c>
      <c r="K46" s="52"/>
      <c r="L46" s="51">
        <f t="shared" si="10"/>
        <v>3.2569093257770053E-3</v>
      </c>
      <c r="M46" s="51">
        <f t="shared" si="11"/>
        <v>6.5025234427384341E-3</v>
      </c>
      <c r="N46" s="51">
        <f t="shared" si="12"/>
        <v>6.8121151894435395E-3</v>
      </c>
      <c r="O46" s="51">
        <f t="shared" si="13"/>
        <v>4.4958253232380311E-3</v>
      </c>
      <c r="P46" s="51">
        <f t="shared" si="14"/>
        <v>5.2086406619705006E-3</v>
      </c>
      <c r="Q46" s="51">
        <f t="shared" si="15"/>
        <v>9.7522185868637104E-3</v>
      </c>
      <c r="R46" s="51">
        <f t="shared" si="16"/>
        <v>1.2146585599827964E-3</v>
      </c>
      <c r="S46" s="51">
        <f t="shared" si="17"/>
        <v>1.0766543921874063E-3</v>
      </c>
      <c r="T46" s="51">
        <f t="shared" si="18"/>
        <v>1.4599270516877437E-3</v>
      </c>
      <c r="U46" s="51">
        <f t="shared" si="19"/>
        <v>5.6783984744623118E-3</v>
      </c>
    </row>
    <row r="47" spans="1:21" x14ac:dyDescent="0.7">
      <c r="A47" s="52" t="s">
        <v>137</v>
      </c>
      <c r="B47" s="53">
        <v>79881.326804109529</v>
      </c>
      <c r="C47" s="54">
        <v>62467.27697531075</v>
      </c>
      <c r="D47" s="54">
        <v>52277.947676066826</v>
      </c>
      <c r="E47" s="53">
        <v>15194.401571109271</v>
      </c>
      <c r="F47" s="53">
        <v>302117.30558253062</v>
      </c>
      <c r="G47" s="52">
        <v>21132</v>
      </c>
      <c r="H47" s="48">
        <v>52910</v>
      </c>
      <c r="I47" s="48">
        <v>61149.420427248711</v>
      </c>
      <c r="J47" s="48">
        <v>36576.831444599818</v>
      </c>
      <c r="K47" s="52"/>
      <c r="L47" s="51">
        <f t="shared" si="10"/>
        <v>1.6988422047958033E-2</v>
      </c>
      <c r="M47" s="51">
        <f t="shared" si="11"/>
        <v>1.3575365965833839E-2</v>
      </c>
      <c r="N47" s="51">
        <f t="shared" si="12"/>
        <v>9.4227692658174714E-3</v>
      </c>
      <c r="O47" s="51">
        <f t="shared" si="13"/>
        <v>9.754501497135382E-3</v>
      </c>
      <c r="P47" s="51">
        <f t="shared" si="14"/>
        <v>1.0411260412411086E-2</v>
      </c>
      <c r="Q47" s="51">
        <f t="shared" si="15"/>
        <v>8.0517242890253537E-3</v>
      </c>
      <c r="R47" s="51">
        <f t="shared" si="16"/>
        <v>1.7778031648323585E-2</v>
      </c>
      <c r="S47" s="51">
        <f t="shared" si="17"/>
        <v>1.7604767591585194E-2</v>
      </c>
      <c r="T47" s="51">
        <f t="shared" si="18"/>
        <v>1.8013005982634975E-2</v>
      </c>
      <c r="U47" s="51">
        <f t="shared" si="19"/>
        <v>1.1301477061632464E-2</v>
      </c>
    </row>
    <row r="48" spans="1:21" x14ac:dyDescent="0.7">
      <c r="A48" s="52" t="s">
        <v>136</v>
      </c>
      <c r="B48" s="53">
        <v>133887.94011372357</v>
      </c>
      <c r="C48" s="54">
        <v>127179.89663692995</v>
      </c>
      <c r="D48" s="54">
        <v>144589.51672369902</v>
      </c>
      <c r="E48" s="53">
        <v>50946.436771703789</v>
      </c>
      <c r="F48" s="53">
        <v>706799.62911700702</v>
      </c>
      <c r="G48" s="52">
        <v>48483</v>
      </c>
      <c r="H48" s="48">
        <v>72208</v>
      </c>
      <c r="I48" s="48">
        <v>79193.372749429735</v>
      </c>
      <c r="J48" s="48">
        <v>53545.514840929747</v>
      </c>
      <c r="K48" s="52"/>
      <c r="L48" s="51">
        <f t="shared" si="10"/>
        <v>2.8474049252605195E-2</v>
      </c>
      <c r="M48" s="51">
        <f t="shared" si="11"/>
        <v>2.7638688989526834E-2</v>
      </c>
      <c r="N48" s="51">
        <f t="shared" si="12"/>
        <v>2.6061345460338396E-2</v>
      </c>
      <c r="O48" s="51">
        <f t="shared" si="13"/>
        <v>3.2706592058762946E-2</v>
      </c>
      <c r="P48" s="51">
        <f t="shared" si="14"/>
        <v>2.4357012531751626E-2</v>
      </c>
      <c r="Q48" s="51">
        <f t="shared" si="15"/>
        <v>1.8473014797691475E-2</v>
      </c>
      <c r="R48" s="51">
        <f t="shared" si="16"/>
        <v>2.4262258727313354E-2</v>
      </c>
      <c r="S48" s="51">
        <f t="shared" si="17"/>
        <v>2.2799577041064278E-2</v>
      </c>
      <c r="T48" s="51">
        <f t="shared" si="18"/>
        <v>2.6369579897422685E-2</v>
      </c>
      <c r="U48" s="51">
        <f t="shared" si="19"/>
        <v>2.6002667160202809E-2</v>
      </c>
    </row>
    <row r="49" spans="1:21" x14ac:dyDescent="0.7">
      <c r="A49" s="52" t="s">
        <v>135</v>
      </c>
      <c r="B49" s="53">
        <v>106731.76563125172</v>
      </c>
      <c r="C49" s="54">
        <v>95983.658583907585</v>
      </c>
      <c r="D49" s="54">
        <v>99855.402023011848</v>
      </c>
      <c r="E49" s="53">
        <v>36366.015399594842</v>
      </c>
      <c r="F49" s="53">
        <v>510525.01083803317</v>
      </c>
      <c r="G49" s="52">
        <v>53734</v>
      </c>
      <c r="H49" s="48">
        <v>51437</v>
      </c>
      <c r="I49" s="48">
        <v>55863.491238543524</v>
      </c>
      <c r="J49" s="48">
        <v>38922.015378827535</v>
      </c>
      <c r="K49" s="52"/>
      <c r="L49" s="51">
        <f t="shared" si="10"/>
        <v>2.2698725134021751E-2</v>
      </c>
      <c r="M49" s="51">
        <f t="shared" si="11"/>
        <v>2.0859133855493501E-2</v>
      </c>
      <c r="N49" s="51">
        <f t="shared" si="12"/>
        <v>1.7998304352698228E-2</v>
      </c>
      <c r="O49" s="51">
        <f t="shared" si="13"/>
        <v>2.334625355266946E-2</v>
      </c>
      <c r="P49" s="51">
        <f t="shared" si="14"/>
        <v>1.7593195545800269E-2</v>
      </c>
      <c r="Q49" s="51">
        <f t="shared" si="15"/>
        <v>2.0473753215336378E-2</v>
      </c>
      <c r="R49" s="51">
        <f t="shared" si="16"/>
        <v>1.7283096085708188E-2</v>
      </c>
      <c r="S49" s="51">
        <f t="shared" si="17"/>
        <v>1.6082961592075441E-2</v>
      </c>
      <c r="T49" s="51">
        <f t="shared" si="18"/>
        <v>1.9167939599605235E-2</v>
      </c>
      <c r="U49" s="51">
        <f t="shared" si="19"/>
        <v>2.1027981861956965E-2</v>
      </c>
    </row>
    <row r="50" spans="1:21" x14ac:dyDescent="0.7">
      <c r="A50" s="52" t="s">
        <v>134</v>
      </c>
      <c r="B50" s="53">
        <v>92237.214279630309</v>
      </c>
      <c r="C50" s="54">
        <v>102048.78143541522</v>
      </c>
      <c r="D50" s="54">
        <v>153282.35627576202</v>
      </c>
      <c r="E50" s="53">
        <v>38674.050513584865</v>
      </c>
      <c r="F50" s="53">
        <v>832367.70871896611</v>
      </c>
      <c r="G50" s="52">
        <v>88944</v>
      </c>
      <c r="H50" s="48">
        <v>58705</v>
      </c>
      <c r="I50" s="48">
        <v>69475.392576354265</v>
      </c>
      <c r="J50" s="48">
        <v>37475.660329475053</v>
      </c>
      <c r="K50" s="52"/>
      <c r="L50" s="51">
        <f t="shared" si="10"/>
        <v>1.9616157960832568E-2</v>
      </c>
      <c r="M50" s="51">
        <f t="shared" si="11"/>
        <v>2.2177204152834938E-2</v>
      </c>
      <c r="N50" s="51">
        <f t="shared" si="12"/>
        <v>2.7628174783314304E-2</v>
      </c>
      <c r="O50" s="51">
        <f t="shared" si="13"/>
        <v>2.4827965870821197E-2</v>
      </c>
      <c r="P50" s="51">
        <f t="shared" si="14"/>
        <v>2.8684212437436057E-2</v>
      </c>
      <c r="Q50" s="51">
        <f t="shared" si="15"/>
        <v>3.3889483492479229E-2</v>
      </c>
      <c r="R50" s="51">
        <f t="shared" si="16"/>
        <v>1.9725181400771803E-2</v>
      </c>
      <c r="S50" s="51">
        <f t="shared" si="17"/>
        <v>2.0001794474830983E-2</v>
      </c>
      <c r="T50" s="51">
        <f t="shared" si="18"/>
        <v>1.8455652582714192E-2</v>
      </c>
      <c r="U50" s="51">
        <f t="shared" si="19"/>
        <v>2.6754454940392261E-2</v>
      </c>
    </row>
    <row r="51" spans="1:21" x14ac:dyDescent="0.7">
      <c r="A51" s="52" t="s">
        <v>133</v>
      </c>
      <c r="B51" s="53">
        <v>92138.39327707472</v>
      </c>
      <c r="C51" s="54">
        <v>79799.742942033205</v>
      </c>
      <c r="D51" s="54">
        <v>96546.58183165353</v>
      </c>
      <c r="E51" s="53">
        <v>29526.814553899752</v>
      </c>
      <c r="F51" s="53">
        <v>717042.78497430892</v>
      </c>
      <c r="G51" s="52">
        <v>73284</v>
      </c>
      <c r="H51" s="48">
        <v>78186</v>
      </c>
      <c r="I51" s="48">
        <v>103191.02246908654</v>
      </c>
      <c r="J51" s="48">
        <v>42119.696814337352</v>
      </c>
      <c r="K51" s="52"/>
      <c r="L51" s="51">
        <f t="shared" si="10"/>
        <v>1.959514162365112E-2</v>
      </c>
      <c r="M51" s="51">
        <f t="shared" si="11"/>
        <v>1.734205118058418E-2</v>
      </c>
      <c r="N51" s="51">
        <f t="shared" si="12"/>
        <v>1.7401910450656793E-2</v>
      </c>
      <c r="O51" s="51">
        <f t="shared" si="13"/>
        <v>1.8955623584366473E-2</v>
      </c>
      <c r="P51" s="51">
        <f t="shared" si="14"/>
        <v>2.4710001788257992E-2</v>
      </c>
      <c r="Q51" s="51">
        <f t="shared" si="15"/>
        <v>2.7922703142008991E-2</v>
      </c>
      <c r="R51" s="51">
        <f t="shared" si="16"/>
        <v>2.6270897419312569E-2</v>
      </c>
      <c r="S51" s="51">
        <f t="shared" si="17"/>
        <v>2.9708441313317787E-2</v>
      </c>
      <c r="T51" s="51">
        <f t="shared" si="18"/>
        <v>2.074270298269492E-2</v>
      </c>
      <c r="U51" s="51">
        <f t="shared" si="19"/>
        <v>2.2795867534571142E-2</v>
      </c>
    </row>
    <row r="52" spans="1:21" x14ac:dyDescent="0.7">
      <c r="A52" s="52" t="s">
        <v>132</v>
      </c>
      <c r="B52" s="53">
        <v>105046.53484217331</v>
      </c>
      <c r="C52" s="54">
        <v>106025.70229948541</v>
      </c>
      <c r="D52" s="54">
        <v>120208.54998870315</v>
      </c>
      <c r="E52" s="53">
        <v>39281.932715768482</v>
      </c>
      <c r="F52" s="53">
        <v>556915.28826403734</v>
      </c>
      <c r="G52" s="52">
        <v>54197</v>
      </c>
      <c r="H52" s="48">
        <v>56296</v>
      </c>
      <c r="I52" s="48">
        <v>61659.423385145979</v>
      </c>
      <c r="J52" s="48">
        <v>42958.015900554346</v>
      </c>
      <c r="K52" s="52"/>
      <c r="L52" s="51">
        <f t="shared" si="10"/>
        <v>2.2340325830473819E-2</v>
      </c>
      <c r="M52" s="51">
        <f t="shared" si="11"/>
        <v>2.3041467151976889E-2</v>
      </c>
      <c r="N52" s="51">
        <f t="shared" si="12"/>
        <v>2.1666830483488761E-2</v>
      </c>
      <c r="O52" s="51">
        <f t="shared" si="13"/>
        <v>2.5218214070036663E-2</v>
      </c>
      <c r="P52" s="51">
        <f t="shared" si="14"/>
        <v>1.9191850273489103E-2</v>
      </c>
      <c r="Q52" s="51">
        <f t="shared" si="15"/>
        <v>2.0650165686745554E-2</v>
      </c>
      <c r="R52" s="51">
        <f t="shared" si="16"/>
        <v>1.8915745032584096E-2</v>
      </c>
      <c r="S52" s="51">
        <f t="shared" si="17"/>
        <v>1.7751596187540315E-2</v>
      </c>
      <c r="T52" s="51">
        <f t="shared" si="18"/>
        <v>2.115555029939745E-2</v>
      </c>
      <c r="U52" s="51">
        <f t="shared" si="19"/>
        <v>2.1850138965186287E-2</v>
      </c>
    </row>
    <row r="53" spans="1:21" x14ac:dyDescent="0.7">
      <c r="A53" s="52" t="s">
        <v>131</v>
      </c>
      <c r="B53" s="53">
        <v>111971.66755728927</v>
      </c>
      <c r="C53" s="54">
        <v>99675.064835564772</v>
      </c>
      <c r="D53" s="54">
        <v>106429.80906190351</v>
      </c>
      <c r="E53" s="53">
        <v>32815.892055255135</v>
      </c>
      <c r="F53" s="53">
        <v>652759.45523987722</v>
      </c>
      <c r="G53" s="52">
        <v>38699</v>
      </c>
      <c r="H53" s="48">
        <v>83142</v>
      </c>
      <c r="I53" s="48">
        <v>104613.42481518784</v>
      </c>
      <c r="J53" s="48">
        <v>49670.559411404516</v>
      </c>
      <c r="K53" s="52"/>
      <c r="L53" s="51">
        <f t="shared" si="10"/>
        <v>2.381309903053613E-2</v>
      </c>
      <c r="M53" s="51">
        <f t="shared" si="11"/>
        <v>2.1661348922665698E-2</v>
      </c>
      <c r="N53" s="51">
        <f t="shared" si="12"/>
        <v>1.9183299620127273E-2</v>
      </c>
      <c r="O53" s="51">
        <f t="shared" si="13"/>
        <v>2.1067145467016251E-2</v>
      </c>
      <c r="P53" s="51">
        <f t="shared" si="14"/>
        <v>2.2494734825143792E-2</v>
      </c>
      <c r="Q53" s="51">
        <f t="shared" si="15"/>
        <v>1.4745110650245702E-2</v>
      </c>
      <c r="R53" s="51">
        <f t="shared" si="16"/>
        <v>2.7936138864201845E-2</v>
      </c>
      <c r="S53" s="51">
        <f t="shared" si="17"/>
        <v>3.0117947446816323E-2</v>
      </c>
      <c r="T53" s="51">
        <f t="shared" si="18"/>
        <v>2.4461279134952267E-2</v>
      </c>
      <c r="U53" s="51">
        <f t="shared" si="19"/>
        <v>2.0530022493235468E-2</v>
      </c>
    </row>
    <row r="54" spans="1:21" x14ac:dyDescent="0.7">
      <c r="A54" s="52" t="s">
        <v>130</v>
      </c>
      <c r="B54" s="53">
        <v>19980.648362194013</v>
      </c>
      <c r="C54" s="54">
        <v>34596.704584722582</v>
      </c>
      <c r="D54" s="54">
        <v>50418.602383007237</v>
      </c>
      <c r="E54" s="53">
        <v>8028.362709341508</v>
      </c>
      <c r="F54" s="53">
        <v>225674.10054049414</v>
      </c>
      <c r="G54" s="52">
        <v>22667</v>
      </c>
      <c r="H54" s="48">
        <v>8294</v>
      </c>
      <c r="I54" s="48">
        <v>8622.6265369157445</v>
      </c>
      <c r="J54" s="48">
        <v>6456.3752144791379</v>
      </c>
      <c r="K54" s="52"/>
      <c r="L54" s="51">
        <f t="shared" si="10"/>
        <v>4.2492995641045207E-3</v>
      </c>
      <c r="M54" s="51">
        <f t="shared" si="11"/>
        <v>7.518543286832843E-3</v>
      </c>
      <c r="N54" s="51">
        <f t="shared" si="12"/>
        <v>9.0876340422515866E-3</v>
      </c>
      <c r="O54" s="51">
        <f t="shared" si="13"/>
        <v>5.1540480683834114E-3</v>
      </c>
      <c r="P54" s="51">
        <f t="shared" si="14"/>
        <v>7.7769521495414289E-3</v>
      </c>
      <c r="Q54" s="51">
        <f t="shared" si="15"/>
        <v>8.6365906899175515E-3</v>
      </c>
      <c r="R54" s="51">
        <f t="shared" si="16"/>
        <v>2.786826582710184E-3</v>
      </c>
      <c r="S54" s="51">
        <f t="shared" si="17"/>
        <v>2.4824329511354401E-3</v>
      </c>
      <c r="T54" s="51">
        <f t="shared" si="18"/>
        <v>3.179573537983951E-3</v>
      </c>
      <c r="U54" s="51">
        <f t="shared" si="19"/>
        <v>6.4542226179867285E-3</v>
      </c>
    </row>
    <row r="55" spans="1:21" x14ac:dyDescent="0.7">
      <c r="A55" s="52" t="s">
        <v>129</v>
      </c>
      <c r="B55" s="53">
        <v>60219.65061160698</v>
      </c>
      <c r="C55" s="54">
        <v>79813.670455075131</v>
      </c>
      <c r="D55" s="54">
        <v>101922.10910149451</v>
      </c>
      <c r="E55" s="53">
        <v>24121.714226960685</v>
      </c>
      <c r="F55" s="53">
        <v>573006.1209467334</v>
      </c>
      <c r="G55" s="52">
        <v>32454</v>
      </c>
      <c r="H55" s="48">
        <v>43912</v>
      </c>
      <c r="I55" s="48">
        <v>55945.43609000538</v>
      </c>
      <c r="J55" s="48">
        <v>26128.811445582072</v>
      </c>
      <c r="K55" s="52"/>
      <c r="L55" s="51">
        <f t="shared" si="10"/>
        <v>1.2806958535870525E-2</v>
      </c>
      <c r="M55" s="51">
        <f t="shared" si="11"/>
        <v>1.7345077902664811E-2</v>
      </c>
      <c r="N55" s="51">
        <f t="shared" si="12"/>
        <v>1.8370815225949078E-2</v>
      </c>
      <c r="O55" s="51">
        <f t="shared" si="13"/>
        <v>1.5485657427124459E-2</v>
      </c>
      <c r="P55" s="51">
        <f t="shared" si="14"/>
        <v>1.9746356242583019E-2</v>
      </c>
      <c r="Q55" s="51">
        <f t="shared" si="15"/>
        <v>1.2365637898733146E-2</v>
      </c>
      <c r="R55" s="51">
        <f t="shared" si="16"/>
        <v>1.4754657451165854E-2</v>
      </c>
      <c r="S55" s="51">
        <f t="shared" si="17"/>
        <v>1.6106553313063692E-2</v>
      </c>
      <c r="T55" s="51">
        <f t="shared" si="18"/>
        <v>1.2867665631488121E-2</v>
      </c>
      <c r="U55" s="51">
        <f t="shared" si="19"/>
        <v>1.5101152526077789E-2</v>
      </c>
    </row>
    <row r="56" spans="1:21" x14ac:dyDescent="0.7">
      <c r="A56" s="52" t="s">
        <v>128</v>
      </c>
      <c r="B56" s="53">
        <v>16651.409970655299</v>
      </c>
      <c r="C56" s="54">
        <v>16221.596539862363</v>
      </c>
      <c r="D56" s="54">
        <v>26067.922446943954</v>
      </c>
      <c r="E56" s="53">
        <v>6547.4311552075778</v>
      </c>
      <c r="F56" s="53">
        <v>164810.19700372199</v>
      </c>
      <c r="G56" s="52">
        <v>14337</v>
      </c>
      <c r="H56" s="48">
        <v>12402</v>
      </c>
      <c r="I56" s="48">
        <v>13002.68742987887</v>
      </c>
      <c r="J56" s="48">
        <v>8753.7978424156008</v>
      </c>
      <c r="K56" s="52"/>
      <c r="L56" s="51">
        <f t="shared" si="10"/>
        <v>3.54126792321276E-3</v>
      </c>
      <c r="M56" s="51">
        <f t="shared" si="11"/>
        <v>3.5252714739874413E-3</v>
      </c>
      <c r="N56" s="51">
        <f t="shared" si="12"/>
        <v>4.6985780692616738E-3</v>
      </c>
      <c r="O56" s="51">
        <f t="shared" si="13"/>
        <v>4.2033196705357672E-3</v>
      </c>
      <c r="P56" s="51">
        <f t="shared" si="14"/>
        <v>5.6795219867264062E-3</v>
      </c>
      <c r="Q56" s="51">
        <f t="shared" si="15"/>
        <v>5.4626902863787853E-3</v>
      </c>
      <c r="R56" s="51">
        <f t="shared" si="16"/>
        <v>4.1671356738330959E-3</v>
      </c>
      <c r="S56" s="51">
        <f t="shared" si="17"/>
        <v>3.7434416985420802E-3</v>
      </c>
      <c r="T56" s="51">
        <f t="shared" si="18"/>
        <v>4.310986126423738E-3</v>
      </c>
      <c r="U56" s="51">
        <f t="shared" si="19"/>
        <v>4.72169996671343E-3</v>
      </c>
    </row>
    <row r="57" spans="1:21" x14ac:dyDescent="0.7">
      <c r="A57" s="52" t="s">
        <v>127</v>
      </c>
      <c r="B57" s="53">
        <v>19702.253799218463</v>
      </c>
      <c r="C57" s="54">
        <v>28469.204718535057</v>
      </c>
      <c r="D57" s="54">
        <v>45002.672196183608</v>
      </c>
      <c r="E57" s="53">
        <v>10128.848018148499</v>
      </c>
      <c r="F57" s="53">
        <v>201578.2209442606</v>
      </c>
      <c r="G57" s="52">
        <v>8817</v>
      </c>
      <c r="H57" s="48">
        <v>10338</v>
      </c>
      <c r="I57" s="48">
        <v>12929.486366378094</v>
      </c>
      <c r="J57" s="48">
        <v>6176.641657566076</v>
      </c>
      <c r="K57" s="52"/>
      <c r="L57" s="51">
        <f t="shared" si="10"/>
        <v>4.1900931823266683E-3</v>
      </c>
      <c r="M57" s="51">
        <f t="shared" si="11"/>
        <v>6.1869172392948601E-3</v>
      </c>
      <c r="N57" s="51">
        <f t="shared" si="12"/>
        <v>8.1114468968335185E-3</v>
      </c>
      <c r="O57" s="51">
        <f t="shared" si="13"/>
        <v>6.5025175683883956E-3</v>
      </c>
      <c r="P57" s="51">
        <f t="shared" si="14"/>
        <v>6.9465843662104617E-3</v>
      </c>
      <c r="Q57" s="51">
        <f t="shared" si="15"/>
        <v>3.3594573659065183E-3</v>
      </c>
      <c r="R57" s="51">
        <f t="shared" si="16"/>
        <v>3.4736210769300553E-3</v>
      </c>
      <c r="S57" s="51">
        <f t="shared" si="17"/>
        <v>3.7223672925806826E-3</v>
      </c>
      <c r="T57" s="51">
        <f t="shared" si="18"/>
        <v>3.0418130476623467E-3</v>
      </c>
      <c r="U57" s="51">
        <f t="shared" si="19"/>
        <v>5.2496631207080112E-3</v>
      </c>
    </row>
    <row r="58" spans="1:21" x14ac:dyDescent="0.7">
      <c r="A58" s="52" t="s">
        <v>126</v>
      </c>
      <c r="B58" s="53">
        <v>3770.0281654564933</v>
      </c>
      <c r="C58" s="54">
        <v>7837.8390337796691</v>
      </c>
      <c r="D58" s="54">
        <v>13859.966667807572</v>
      </c>
      <c r="E58" s="53">
        <v>4145.6737022056323</v>
      </c>
      <c r="F58" s="53">
        <v>94986.738489690892</v>
      </c>
      <c r="G58" s="52">
        <v>11641</v>
      </c>
      <c r="H58" s="48">
        <v>2592</v>
      </c>
      <c r="I58" s="48">
        <v>3617.8032696715095</v>
      </c>
      <c r="J58" s="48">
        <v>1159.1232282868982</v>
      </c>
      <c r="K58" s="52"/>
      <c r="L58" s="51">
        <f t="shared" si="10"/>
        <v>8.0177473472021696E-4</v>
      </c>
      <c r="M58" s="51">
        <f t="shared" si="11"/>
        <v>1.7033163348373597E-3</v>
      </c>
      <c r="N58" s="51">
        <f t="shared" si="12"/>
        <v>2.4981712892004162E-3</v>
      </c>
      <c r="O58" s="51">
        <f t="shared" si="13"/>
        <v>2.6614394877973045E-3</v>
      </c>
      <c r="P58" s="51">
        <f t="shared" si="14"/>
        <v>3.2733367201026251E-3</v>
      </c>
      <c r="Q58" s="51">
        <f t="shared" si="15"/>
        <v>4.4354591353655184E-3</v>
      </c>
      <c r="R58" s="51">
        <f t="shared" si="16"/>
        <v>8.7092530773870229E-4</v>
      </c>
      <c r="S58" s="51">
        <f t="shared" si="17"/>
        <v>1.0415566543336013E-3</v>
      </c>
      <c r="T58" s="51">
        <f t="shared" si="18"/>
        <v>5.708338535930145E-4</v>
      </c>
      <c r="U58" s="51">
        <f t="shared" si="19"/>
        <v>2.7930025194964161E-3</v>
      </c>
    </row>
    <row r="59" spans="1:21" x14ac:dyDescent="0.7">
      <c r="A59" s="52" t="s">
        <v>125</v>
      </c>
      <c r="B59" s="53">
        <v>67717.909358790057</v>
      </c>
      <c r="C59" s="54">
        <v>51944.37842924166</v>
      </c>
      <c r="D59" s="54">
        <v>57190.769222027666</v>
      </c>
      <c r="E59" s="53">
        <v>19323.762882980394</v>
      </c>
      <c r="F59" s="53">
        <v>284313.03739856288</v>
      </c>
      <c r="G59" s="52">
        <v>29726</v>
      </c>
      <c r="H59" s="48">
        <v>38409</v>
      </c>
      <c r="I59" s="48">
        <v>39485.44533531466</v>
      </c>
      <c r="J59" s="48">
        <v>31669.046754766045</v>
      </c>
      <c r="K59" s="52"/>
      <c r="L59" s="51">
        <f t="shared" si="10"/>
        <v>1.4401618881639667E-2</v>
      </c>
      <c r="M59" s="51">
        <f t="shared" si="11"/>
        <v>1.128853347206772E-2</v>
      </c>
      <c r="N59" s="51">
        <f t="shared" si="12"/>
        <v>1.0308274262275445E-2</v>
      </c>
      <c r="O59" s="51">
        <f t="shared" si="13"/>
        <v>1.2405468757040383E-2</v>
      </c>
      <c r="P59" s="51">
        <f t="shared" si="14"/>
        <v>9.7977077655069973E-3</v>
      </c>
      <c r="Q59" s="51">
        <f t="shared" si="15"/>
        <v>1.1326214093108446E-2</v>
      </c>
      <c r="R59" s="51">
        <f t="shared" si="16"/>
        <v>1.2905621197891903E-2</v>
      </c>
      <c r="S59" s="51">
        <f t="shared" si="17"/>
        <v>1.1367762499163433E-2</v>
      </c>
      <c r="T59" s="51">
        <f t="shared" si="18"/>
        <v>1.5596067404634883E-2</v>
      </c>
      <c r="U59" s="51">
        <f t="shared" si="19"/>
        <v>1.1982752374323873E-2</v>
      </c>
    </row>
    <row r="60" spans="1:21" x14ac:dyDescent="0.7">
      <c r="A60" s="52" t="s">
        <v>124</v>
      </c>
      <c r="B60" s="53">
        <v>23993.968265612595</v>
      </c>
      <c r="C60" s="54">
        <v>40787.341476697977</v>
      </c>
      <c r="D60" s="54">
        <v>56600.656422610722</v>
      </c>
      <c r="E60" s="53">
        <v>9529.2367642373101</v>
      </c>
      <c r="F60" s="53">
        <v>200585.45968007622</v>
      </c>
      <c r="G60" s="52">
        <v>29495</v>
      </c>
      <c r="H60" s="48">
        <v>4756</v>
      </c>
      <c r="I60" s="48">
        <v>4456.8407359999219</v>
      </c>
      <c r="J60" s="48">
        <v>4587.1564208790842</v>
      </c>
      <c r="K60" s="52"/>
      <c r="L60" s="51">
        <f t="shared" si="10"/>
        <v>5.1028153363192287E-3</v>
      </c>
      <c r="M60" s="51">
        <f t="shared" si="11"/>
        <v>8.8638902499055851E-3</v>
      </c>
      <c r="N60" s="51">
        <f t="shared" si="12"/>
        <v>1.0201910164278211E-2</v>
      </c>
      <c r="O60" s="51">
        <f t="shared" si="13"/>
        <v>6.1175791523143423E-3</v>
      </c>
      <c r="P60" s="51">
        <f t="shared" si="14"/>
        <v>6.9123728336110673E-3</v>
      </c>
      <c r="Q60" s="51">
        <f t="shared" si="15"/>
        <v>1.123819836763216E-2</v>
      </c>
      <c r="R60" s="51">
        <f t="shared" si="16"/>
        <v>1.5980404180575879E-3</v>
      </c>
      <c r="S60" s="51">
        <f t="shared" si="17"/>
        <v>1.28311347518553E-3</v>
      </c>
      <c r="T60" s="51">
        <f t="shared" si="18"/>
        <v>2.2590386534090175E-3</v>
      </c>
      <c r="U60" s="51">
        <f t="shared" si="19"/>
        <v>7.3427414224692001E-3</v>
      </c>
    </row>
    <row r="61" spans="1:21" x14ac:dyDescent="0.7">
      <c r="A61" s="52" t="s">
        <v>123</v>
      </c>
      <c r="B61" s="53">
        <v>22189.978212157392</v>
      </c>
      <c r="C61" s="54">
        <v>65829.963887085032</v>
      </c>
      <c r="D61" s="54">
        <v>100857.95017188345</v>
      </c>
      <c r="E61" s="53">
        <v>14563.504262400067</v>
      </c>
      <c r="F61" s="53">
        <v>393099.17920128949</v>
      </c>
      <c r="G61" s="52">
        <v>30545</v>
      </c>
      <c r="H61" s="48">
        <v>9242</v>
      </c>
      <c r="I61" s="48">
        <v>11207.873658014509</v>
      </c>
      <c r="J61" s="48">
        <v>6150.165263484012</v>
      </c>
      <c r="K61" s="52"/>
      <c r="L61" s="51">
        <f t="shared" si="10"/>
        <v>4.7191594104034028E-3</v>
      </c>
      <c r="M61" s="51">
        <f t="shared" si="11"/>
        <v>1.4306143865339493E-2</v>
      </c>
      <c r="N61" s="51">
        <f t="shared" si="12"/>
        <v>1.8179007312638912E-2</v>
      </c>
      <c r="O61" s="51">
        <f t="shared" si="13"/>
        <v>9.3494780604740767E-3</v>
      </c>
      <c r="P61" s="51">
        <f t="shared" si="14"/>
        <v>1.3546585537953135E-2</v>
      </c>
      <c r="Q61" s="51">
        <f t="shared" si="15"/>
        <v>1.1638269847069818E-2</v>
      </c>
      <c r="R61" s="51">
        <f t="shared" si="16"/>
        <v>3.1053594498923944E-3</v>
      </c>
      <c r="S61" s="51">
        <f t="shared" si="17"/>
        <v>3.2267192324405298E-3</v>
      </c>
      <c r="T61" s="51">
        <f t="shared" si="18"/>
        <v>3.0287742078787209E-3</v>
      </c>
      <c r="U61" s="51">
        <f t="shared" si="19"/>
        <v>9.8133732139751087E-3</v>
      </c>
    </row>
    <row r="62" spans="1:21" x14ac:dyDescent="0.7">
      <c r="A62" s="52" t="s">
        <v>122</v>
      </c>
      <c r="B62" s="53">
        <v>3595.8065944347759</v>
      </c>
      <c r="C62" s="54">
        <v>7862.1563929052354</v>
      </c>
      <c r="D62" s="54">
        <v>9927.6002612736647</v>
      </c>
      <c r="E62" s="53">
        <v>1709.5980918450912</v>
      </c>
      <c r="F62" s="53">
        <v>36626.912669579906</v>
      </c>
      <c r="G62" s="52">
        <v>7368</v>
      </c>
      <c r="H62" s="48">
        <v>818</v>
      </c>
      <c r="I62" s="48">
        <v>848.73584878857719</v>
      </c>
      <c r="J62" s="48">
        <v>704.73230565897222</v>
      </c>
      <c r="K62" s="52"/>
      <c r="L62" s="51">
        <f t="shared" si="10"/>
        <v>7.6472290174762082E-4</v>
      </c>
      <c r="M62" s="51">
        <f t="shared" si="11"/>
        <v>1.7086009744989004E-3</v>
      </c>
      <c r="N62" s="51">
        <f t="shared" si="12"/>
        <v>1.7893871275301938E-3</v>
      </c>
      <c r="O62" s="51">
        <f t="shared" si="13"/>
        <v>1.0975277353542578E-3</v>
      </c>
      <c r="P62" s="51">
        <f t="shared" si="14"/>
        <v>1.2621995458696597E-3</v>
      </c>
      <c r="Q62" s="51">
        <f t="shared" si="15"/>
        <v>2.8073587242825478E-3</v>
      </c>
      <c r="R62" s="51">
        <f t="shared" si="16"/>
        <v>2.7485219974161205E-4</v>
      </c>
      <c r="S62" s="51">
        <f t="shared" si="17"/>
        <v>2.4434896128486445E-4</v>
      </c>
      <c r="T62" s="51">
        <f t="shared" si="18"/>
        <v>3.4705978447636672E-4</v>
      </c>
      <c r="U62" s="51">
        <f t="shared" si="19"/>
        <v>1.4829522268135214E-3</v>
      </c>
    </row>
    <row r="63" spans="1:21" x14ac:dyDescent="0.7">
      <c r="A63" s="52" t="s">
        <v>121</v>
      </c>
      <c r="B63" s="53">
        <v>37271.073286516534</v>
      </c>
      <c r="C63" s="54">
        <v>58260.019085589141</v>
      </c>
      <c r="D63" s="54">
        <v>80375.349054111051</v>
      </c>
      <c r="E63" s="53">
        <v>16246.130717519847</v>
      </c>
      <c r="F63" s="53">
        <v>322866.44743948203</v>
      </c>
      <c r="G63" s="52">
        <v>22583</v>
      </c>
      <c r="H63" s="48">
        <v>18447</v>
      </c>
      <c r="I63" s="48">
        <v>21555.509386611935</v>
      </c>
      <c r="J63" s="48">
        <v>12745.708004923681</v>
      </c>
      <c r="K63" s="52"/>
      <c r="L63" s="51">
        <f t="shared" si="10"/>
        <v>7.9264672796990031E-3</v>
      </c>
      <c r="M63" s="51">
        <f t="shared" si="11"/>
        <v>1.2661046207855809E-2</v>
      </c>
      <c r="N63" s="51">
        <f t="shared" si="12"/>
        <v>1.4487148070335446E-2</v>
      </c>
      <c r="O63" s="51">
        <f t="shared" si="13"/>
        <v>1.0429690545235149E-2</v>
      </c>
      <c r="P63" s="51">
        <f t="shared" si="14"/>
        <v>1.1126296311431336E-2</v>
      </c>
      <c r="Q63" s="51">
        <f t="shared" si="15"/>
        <v>8.6045849715625389E-3</v>
      </c>
      <c r="R63" s="51">
        <f t="shared" si="16"/>
        <v>6.1982867098209259E-3</v>
      </c>
      <c r="S63" s="51">
        <f t="shared" si="17"/>
        <v>6.205778082901286E-3</v>
      </c>
      <c r="T63" s="51">
        <f t="shared" si="18"/>
        <v>6.276883630375399E-3</v>
      </c>
      <c r="U63" s="51">
        <f t="shared" si="19"/>
        <v>9.5217597769820077E-3</v>
      </c>
    </row>
    <row r="64" spans="1:21" x14ac:dyDescent="0.7">
      <c r="A64" s="52" t="s">
        <v>120</v>
      </c>
      <c r="B64" s="53">
        <v>44890.680203492622</v>
      </c>
      <c r="C64" s="54">
        <v>60489.924567330258</v>
      </c>
      <c r="D64" s="54">
        <v>88578.676432585635</v>
      </c>
      <c r="E64" s="53">
        <v>15745.512680769438</v>
      </c>
      <c r="F64" s="53">
        <v>390148.40020725504</v>
      </c>
      <c r="G64" s="52">
        <v>34484</v>
      </c>
      <c r="H64" s="48">
        <v>24329</v>
      </c>
      <c r="I64" s="48">
        <v>26517.874200479411</v>
      </c>
      <c r="J64" s="48">
        <v>19198.621590057024</v>
      </c>
      <c r="K64" s="52"/>
      <c r="L64" s="51">
        <f t="shared" si="10"/>
        <v>9.5469348323044372E-3</v>
      </c>
      <c r="M64" s="51">
        <f t="shared" si="11"/>
        <v>1.314564845801983E-2</v>
      </c>
      <c r="N64" s="51">
        <f t="shared" si="12"/>
        <v>1.5965745921542158E-2</v>
      </c>
      <c r="O64" s="51">
        <f t="shared" si="13"/>
        <v>1.0108303791954919E-2</v>
      </c>
      <c r="P64" s="51">
        <f t="shared" si="14"/>
        <v>1.3444898782647511E-2</v>
      </c>
      <c r="Q64" s="51">
        <f t="shared" si="15"/>
        <v>1.3139109425645954E-2</v>
      </c>
      <c r="R64" s="51">
        <f t="shared" si="16"/>
        <v>8.174668908940929E-3</v>
      </c>
      <c r="S64" s="51">
        <f t="shared" si="17"/>
        <v>7.6344306955083534E-3</v>
      </c>
      <c r="T64" s="51">
        <f t="shared" si="18"/>
        <v>9.4547524184492894E-3</v>
      </c>
      <c r="U64" s="51">
        <f t="shared" si="19"/>
        <v>1.1559811708138204E-2</v>
      </c>
    </row>
    <row r="65" spans="1:21" x14ac:dyDescent="0.7">
      <c r="A65" s="52" t="s">
        <v>119</v>
      </c>
      <c r="B65" s="53">
        <v>40480.010935609069</v>
      </c>
      <c r="C65" s="54">
        <v>76069.73014588136</v>
      </c>
      <c r="D65" s="54">
        <v>131983.97965094744</v>
      </c>
      <c r="E65" s="53">
        <v>28409.183194800993</v>
      </c>
      <c r="F65" s="53">
        <v>720719.38666435634</v>
      </c>
      <c r="G65" s="52">
        <v>37787</v>
      </c>
      <c r="H65" s="48">
        <v>29860</v>
      </c>
      <c r="I65" s="48">
        <v>38317.003597676383</v>
      </c>
      <c r="J65" s="48">
        <v>17096.772308248212</v>
      </c>
      <c r="K65" s="52"/>
      <c r="L65" s="51">
        <f t="shared" si="10"/>
        <v>8.6089144709186882E-3</v>
      </c>
      <c r="M65" s="51">
        <f t="shared" si="11"/>
        <v>1.6531446153170901E-2</v>
      </c>
      <c r="N65" s="51">
        <f t="shared" si="12"/>
        <v>2.3789277167905711E-2</v>
      </c>
      <c r="O65" s="51">
        <f t="shared" si="13"/>
        <v>1.8238126635601919E-2</v>
      </c>
      <c r="P65" s="51">
        <f t="shared" si="14"/>
        <v>2.4836701109748324E-2</v>
      </c>
      <c r="Q65" s="51">
        <f t="shared" si="15"/>
        <v>1.4397619993819848E-2</v>
      </c>
      <c r="R65" s="51">
        <f t="shared" si="16"/>
        <v>1.0033113305971316E-2</v>
      </c>
      <c r="S65" s="51">
        <f t="shared" si="17"/>
        <v>1.1031370999592267E-2</v>
      </c>
      <c r="T65" s="51">
        <f t="shared" si="18"/>
        <v>8.4196539095704164E-3</v>
      </c>
      <c r="U65" s="51">
        <f t="shared" si="19"/>
        <v>1.6520340552522196E-2</v>
      </c>
    </row>
    <row r="66" spans="1:21" x14ac:dyDescent="0.7">
      <c r="A66" s="52" t="s">
        <v>118</v>
      </c>
      <c r="B66" s="53">
        <v>67237.992399059876</v>
      </c>
      <c r="C66" s="54">
        <v>57610.865422025454</v>
      </c>
      <c r="D66" s="54">
        <v>73820.600732796272</v>
      </c>
      <c r="E66" s="53">
        <v>19650.605678097287</v>
      </c>
      <c r="F66" s="53">
        <v>367499.42808763095</v>
      </c>
      <c r="G66" s="52">
        <v>30026</v>
      </c>
      <c r="H66" s="48">
        <v>36746</v>
      </c>
      <c r="I66" s="48">
        <v>41111.113488375144</v>
      </c>
      <c r="J66" s="48">
        <v>26898.01660486676</v>
      </c>
      <c r="K66" s="52"/>
      <c r="L66" s="51">
        <f t="shared" si="10"/>
        <v>1.4299554579680055E-2</v>
      </c>
      <c r="M66" s="51">
        <f t="shared" si="11"/>
        <v>1.2519972369237523E-2</v>
      </c>
      <c r="N66" s="51">
        <f t="shared" si="12"/>
        <v>1.3305696162353805E-2</v>
      </c>
      <c r="O66" s="51">
        <f t="shared" si="13"/>
        <v>1.2615295285540043E-2</v>
      </c>
      <c r="P66" s="51">
        <f t="shared" si="14"/>
        <v>1.2664392858446392E-2</v>
      </c>
      <c r="Q66" s="51">
        <f t="shared" si="15"/>
        <v>1.1440520230090633E-2</v>
      </c>
      <c r="R66" s="51">
        <f t="shared" si="16"/>
        <v>1.2346844659786402E-2</v>
      </c>
      <c r="S66" s="51">
        <f t="shared" si="17"/>
        <v>1.1835788358046606E-2</v>
      </c>
      <c r="T66" s="51">
        <f t="shared" si="18"/>
        <v>1.324647638651634E-2</v>
      </c>
      <c r="U66" s="51">
        <f t="shared" si="19"/>
        <v>1.275494073843928E-2</v>
      </c>
    </row>
    <row r="67" spans="1:21" x14ac:dyDescent="0.7">
      <c r="A67" s="52" t="s">
        <v>117</v>
      </c>
      <c r="B67" s="53">
        <v>166688.48164133009</v>
      </c>
      <c r="C67" s="54">
        <v>125732.74265459197</v>
      </c>
      <c r="D67" s="54">
        <v>148488.85480858252</v>
      </c>
      <c r="E67" s="53">
        <v>48378.406853856439</v>
      </c>
      <c r="F67" s="53">
        <v>754271.55475833826</v>
      </c>
      <c r="G67" s="52">
        <v>85704</v>
      </c>
      <c r="H67" s="48">
        <v>97851</v>
      </c>
      <c r="I67" s="48">
        <v>104310.60392763284</v>
      </c>
      <c r="J67" s="48">
        <v>76264.413436085524</v>
      </c>
      <c r="K67" s="52"/>
      <c r="L67" s="51">
        <f t="shared" ref="L67:L75" si="20">B67/$B$76</f>
        <v>3.5449765169781058E-2</v>
      </c>
      <c r="M67" s="51">
        <f t="shared" ref="M67:M75" si="21">C67/$C$76</f>
        <v>2.7324194011189351E-2</v>
      </c>
      <c r="N67" s="51">
        <f t="shared" ref="N67:N75" si="22">D67/$D$76</f>
        <v>2.6764176476026733E-2</v>
      </c>
      <c r="O67" s="51">
        <f t="shared" ref="O67:O75" si="23">E67/$E$76</f>
        <v>3.1057968283677233E-2</v>
      </c>
      <c r="P67" s="51">
        <f t="shared" ref="P67:P75" si="24">F67/$F$76</f>
        <v>2.5992941924070069E-2</v>
      </c>
      <c r="Q67" s="51">
        <f t="shared" ref="Q67:Q75" si="25">G67/$G$76</f>
        <v>3.265497721307159E-2</v>
      </c>
      <c r="R67" s="51">
        <f t="shared" ref="R67:R75" si="26">H67/$H$76</f>
        <v>3.2878438382538483E-2</v>
      </c>
      <c r="S67" s="51">
        <f t="shared" ref="S67:S75" si="27">I67/$I$76</f>
        <v>3.0030766058832016E-2</v>
      </c>
      <c r="T67" s="51">
        <f t="shared" ref="T67:T75" si="28">J67/$J$76</f>
        <v>3.7557964460838381E-2</v>
      </c>
      <c r="U67" s="51">
        <f t="shared" ref="U67:U75" si="29">(Q67+P67+O67+L67)/4</f>
        <v>3.1288913147649991E-2</v>
      </c>
    </row>
    <row r="68" spans="1:21" x14ac:dyDescent="0.7">
      <c r="A68" s="52" t="s">
        <v>116</v>
      </c>
      <c r="B68" s="53">
        <v>94046.134323039179</v>
      </c>
      <c r="C68" s="54">
        <v>93433.146894541933</v>
      </c>
      <c r="D68" s="54">
        <v>132438.59235110093</v>
      </c>
      <c r="E68" s="53">
        <v>28945.484059818493</v>
      </c>
      <c r="F68" s="53">
        <v>629779.27297754062</v>
      </c>
      <c r="G68" s="52">
        <v>38681</v>
      </c>
      <c r="H68" s="48">
        <v>61562</v>
      </c>
      <c r="I68" s="48">
        <v>69952.912424909315</v>
      </c>
      <c r="J68" s="48">
        <v>44656.545409019222</v>
      </c>
      <c r="K68" s="52"/>
      <c r="L68" s="51">
        <f t="shared" si="20"/>
        <v>2.0000862351431892E-2</v>
      </c>
      <c r="M68" s="51">
        <f t="shared" si="21"/>
        <v>2.0304857580621449E-2</v>
      </c>
      <c r="N68" s="51">
        <f t="shared" si="22"/>
        <v>2.3871218230424082E-2</v>
      </c>
      <c r="O68" s="51">
        <f t="shared" si="23"/>
        <v>1.8582421049978533E-2</v>
      </c>
      <c r="P68" s="51">
        <f t="shared" si="24"/>
        <v>2.1702815072660434E-2</v>
      </c>
      <c r="Q68" s="51">
        <f t="shared" si="25"/>
        <v>1.473825228202677E-2</v>
      </c>
      <c r="R68" s="51">
        <f t="shared" si="26"/>
        <v>2.0685148069062496E-2</v>
      </c>
      <c r="S68" s="51">
        <f t="shared" si="27"/>
        <v>2.0139271263579655E-2</v>
      </c>
      <c r="T68" s="51">
        <f t="shared" si="28"/>
        <v>2.1992025767317649E-2</v>
      </c>
      <c r="U68" s="51">
        <f t="shared" si="29"/>
        <v>1.8756087689024408E-2</v>
      </c>
    </row>
    <row r="69" spans="1:21" x14ac:dyDescent="0.7">
      <c r="A69" s="52" t="s">
        <v>115</v>
      </c>
      <c r="B69" s="53">
        <v>47939.731634493975</v>
      </c>
      <c r="C69" s="54">
        <v>63129.180836848616</v>
      </c>
      <c r="D69" s="54">
        <v>67786.03972319726</v>
      </c>
      <c r="E69" s="53">
        <v>23078.578993594605</v>
      </c>
      <c r="F69" s="53">
        <v>282420.26513501775</v>
      </c>
      <c r="G69" s="52">
        <v>29610</v>
      </c>
      <c r="H69" s="48">
        <v>14841</v>
      </c>
      <c r="I69" s="48">
        <v>15010.872289647677</v>
      </c>
      <c r="J69" s="48">
        <v>12648.23353907944</v>
      </c>
      <c r="K69" s="52"/>
      <c r="L69" s="51">
        <f t="shared" si="20"/>
        <v>1.0195378900876375E-2</v>
      </c>
      <c r="M69" s="51">
        <f t="shared" si="21"/>
        <v>1.3719210672849426E-2</v>
      </c>
      <c r="N69" s="51">
        <f t="shared" si="22"/>
        <v>1.2218004725683618E-2</v>
      </c>
      <c r="O69" s="51">
        <f t="shared" si="23"/>
        <v>1.4815985499081476E-2</v>
      </c>
      <c r="P69" s="51">
        <f t="shared" si="24"/>
        <v>9.7324809659393233E-3</v>
      </c>
      <c r="Q69" s="51">
        <f t="shared" si="25"/>
        <v>1.1282015720141999E-2</v>
      </c>
      <c r="R69" s="51">
        <f t="shared" si="26"/>
        <v>4.9866521960455559E-3</v>
      </c>
      <c r="S69" s="51">
        <f t="shared" si="27"/>
        <v>4.3215931755332844E-3</v>
      </c>
      <c r="T69" s="51">
        <f t="shared" si="28"/>
        <v>6.2288803434021722E-3</v>
      </c>
      <c r="U69" s="51">
        <f t="shared" si="29"/>
        <v>1.1506465271509794E-2</v>
      </c>
    </row>
    <row r="70" spans="1:21" x14ac:dyDescent="0.7">
      <c r="A70" s="52" t="s">
        <v>114</v>
      </c>
      <c r="B70" s="53">
        <v>28155.895559011089</v>
      </c>
      <c r="C70" s="54">
        <v>13192.338155961914</v>
      </c>
      <c r="D70" s="54">
        <v>13889.882019206516</v>
      </c>
      <c r="E70" s="53">
        <v>4726.5805677776061</v>
      </c>
      <c r="F70" s="53">
        <v>84169.149146867814</v>
      </c>
      <c r="G70" s="52">
        <v>8473</v>
      </c>
      <c r="H70" s="48">
        <v>19366</v>
      </c>
      <c r="I70" s="48">
        <v>20988.535721728942</v>
      </c>
      <c r="J70" s="48">
        <v>14106.624585857131</v>
      </c>
      <c r="K70" s="52"/>
      <c r="L70" s="51">
        <f t="shared" si="20"/>
        <v>5.9879355542965277E-3</v>
      </c>
      <c r="M70" s="51">
        <f t="shared" si="21"/>
        <v>2.8669541411737776E-3</v>
      </c>
      <c r="N70" s="51">
        <f t="shared" si="22"/>
        <v>2.5035633419926333E-3</v>
      </c>
      <c r="O70" s="51">
        <f t="shared" si="23"/>
        <v>3.0343700611666618E-3</v>
      </c>
      <c r="P70" s="51">
        <f t="shared" si="24"/>
        <v>2.9005519189622356E-3</v>
      </c>
      <c r="Q70" s="51">
        <f t="shared" si="25"/>
        <v>3.2283863288336085E-3</v>
      </c>
      <c r="R70" s="51">
        <f t="shared" si="26"/>
        <v>6.5070754281125413E-3</v>
      </c>
      <c r="S70" s="51">
        <f t="shared" si="27"/>
        <v>6.0425477606664314E-3</v>
      </c>
      <c r="T70" s="51">
        <f t="shared" si="28"/>
        <v>6.947094732486613E-3</v>
      </c>
      <c r="U70" s="51">
        <f t="shared" si="29"/>
        <v>3.7878109658147589E-3</v>
      </c>
    </row>
    <row r="71" spans="1:21" x14ac:dyDescent="0.7">
      <c r="A71" s="52" t="s">
        <v>113</v>
      </c>
      <c r="B71" s="53">
        <v>3858.7281854003159</v>
      </c>
      <c r="C71" s="54">
        <v>3887.3891729701127</v>
      </c>
      <c r="D71" s="54">
        <v>3408.1250893759525</v>
      </c>
      <c r="E71" s="53">
        <v>989.09291547423209</v>
      </c>
      <c r="F71" s="53">
        <v>17125.784032704447</v>
      </c>
      <c r="G71" s="52">
        <v>2157</v>
      </c>
      <c r="H71" s="48">
        <v>1866</v>
      </c>
      <c r="I71" s="48">
        <v>2042.2668867777561</v>
      </c>
      <c r="J71" s="48">
        <v>1391.5615069681576</v>
      </c>
      <c r="K71" s="52"/>
      <c r="L71" s="51">
        <f t="shared" si="20"/>
        <v>8.2063863489257151E-4</v>
      </c>
      <c r="M71" s="51">
        <f t="shared" si="21"/>
        <v>8.4480600451892671E-4</v>
      </c>
      <c r="N71" s="51">
        <f t="shared" si="22"/>
        <v>6.1429298153062588E-4</v>
      </c>
      <c r="O71" s="51">
        <f t="shared" si="23"/>
        <v>6.3497784230899686E-4</v>
      </c>
      <c r="P71" s="51">
        <f t="shared" si="24"/>
        <v>5.901714136745818E-4</v>
      </c>
      <c r="Q71" s="51">
        <f t="shared" si="25"/>
        <v>8.2186112490193483E-4</v>
      </c>
      <c r="R71" s="51">
        <f t="shared" si="26"/>
        <v>6.2698558033966764E-4</v>
      </c>
      <c r="S71" s="51">
        <f t="shared" si="27"/>
        <v>5.8796360865738279E-4</v>
      </c>
      <c r="T71" s="51">
        <f t="shared" si="28"/>
        <v>6.8530282039842253E-4</v>
      </c>
      <c r="U71" s="51">
        <f t="shared" si="29"/>
        <v>7.1691225394452122E-4</v>
      </c>
    </row>
    <row r="72" spans="1:21" x14ac:dyDescent="0.7">
      <c r="A72" s="52" t="s">
        <v>112</v>
      </c>
      <c r="B72" s="53">
        <v>23800.213373665501</v>
      </c>
      <c r="C72" s="54">
        <v>38756.473029808702</v>
      </c>
      <c r="D72" s="54">
        <v>56661.652663216533</v>
      </c>
      <c r="E72" s="53">
        <v>13672.933446427527</v>
      </c>
      <c r="F72" s="53">
        <v>339985.28999801807</v>
      </c>
      <c r="G72" s="52">
        <v>22362</v>
      </c>
      <c r="H72" s="48">
        <v>18382</v>
      </c>
      <c r="I72" s="48">
        <v>25593.343267808577</v>
      </c>
      <c r="J72" s="48">
        <v>8354.8093994020692</v>
      </c>
      <c r="K72" s="52"/>
      <c r="L72" s="51">
        <f t="shared" si="20"/>
        <v>5.0616093372460591E-3</v>
      </c>
      <c r="M72" s="51">
        <f t="shared" si="21"/>
        <v>8.4225426559343761E-3</v>
      </c>
      <c r="N72" s="51">
        <f t="shared" si="22"/>
        <v>1.0212904350677267E-2</v>
      </c>
      <c r="O72" s="51">
        <f t="shared" si="23"/>
        <v>8.7777494328572531E-3</v>
      </c>
      <c r="P72" s="51">
        <f t="shared" si="24"/>
        <v>1.1716228515057775E-2</v>
      </c>
      <c r="Q72" s="51">
        <f t="shared" si="25"/>
        <v>8.520379450652326E-3</v>
      </c>
      <c r="R72" s="51">
        <f t="shared" si="26"/>
        <v>6.1764463761006267E-3</v>
      </c>
      <c r="S72" s="51">
        <f t="shared" si="27"/>
        <v>7.3682605161807212E-3</v>
      </c>
      <c r="T72" s="51">
        <f t="shared" si="28"/>
        <v>4.114496137347168E-3</v>
      </c>
      <c r="U72" s="51">
        <f t="shared" si="29"/>
        <v>8.5189916839533524E-3</v>
      </c>
    </row>
    <row r="73" spans="1:21" x14ac:dyDescent="0.7">
      <c r="A73" s="52" t="s">
        <v>111</v>
      </c>
      <c r="B73" s="53">
        <v>87675.274357170798</v>
      </c>
      <c r="C73" s="54">
        <v>96110.20113213986</v>
      </c>
      <c r="D73" s="54">
        <v>105078.11031835826</v>
      </c>
      <c r="E73" s="53">
        <v>32388.976733952491</v>
      </c>
      <c r="F73" s="53">
        <v>468815.1004147841</v>
      </c>
      <c r="G73" s="52">
        <v>51883</v>
      </c>
      <c r="H73" s="48">
        <v>44565</v>
      </c>
      <c r="I73" s="48">
        <v>47032.990422228635</v>
      </c>
      <c r="J73" s="48">
        <v>36029.622433425837</v>
      </c>
      <c r="K73" s="52"/>
      <c r="L73" s="51">
        <f t="shared" si="20"/>
        <v>1.8645966755192953E-2</v>
      </c>
      <c r="M73" s="51">
        <f t="shared" si="21"/>
        <v>2.088663403615899E-2</v>
      </c>
      <c r="N73" s="51">
        <f t="shared" si="22"/>
        <v>1.8939664474841085E-2</v>
      </c>
      <c r="O73" s="51">
        <f t="shared" si="23"/>
        <v>2.0793074380944999E-2</v>
      </c>
      <c r="P73" s="51">
        <f t="shared" si="24"/>
        <v>1.6155830882569618E-2</v>
      </c>
      <c r="Q73" s="51">
        <f t="shared" si="25"/>
        <v>1.9768484350156275E-2</v>
      </c>
      <c r="R73" s="51">
        <f t="shared" si="26"/>
        <v>1.4974068803771322E-2</v>
      </c>
      <c r="S73" s="51">
        <f t="shared" si="27"/>
        <v>1.3540682147685923E-2</v>
      </c>
      <c r="T73" s="51">
        <f t="shared" si="28"/>
        <v>1.7743521754430076E-2</v>
      </c>
      <c r="U73" s="51">
        <f t="shared" si="29"/>
        <v>1.8840839092215962E-2</v>
      </c>
    </row>
    <row r="74" spans="1:21" x14ac:dyDescent="0.7">
      <c r="A74" s="52" t="s">
        <v>110</v>
      </c>
      <c r="B74" s="53">
        <v>42684.352113934758</v>
      </c>
      <c r="C74" s="54">
        <v>41127.847291246791</v>
      </c>
      <c r="D74" s="54">
        <v>52232.843307071518</v>
      </c>
      <c r="E74" s="53">
        <v>14696.131810987948</v>
      </c>
      <c r="F74" s="53">
        <v>226931.51578125401</v>
      </c>
      <c r="G74" s="52">
        <v>27122</v>
      </c>
      <c r="H74" s="48">
        <v>21167</v>
      </c>
      <c r="I74" s="48">
        <v>23758.275830632934</v>
      </c>
      <c r="J74" s="48">
        <v>15506.93879364621</v>
      </c>
      <c r="K74" s="52"/>
      <c r="L74" s="51">
        <f t="shared" si="20"/>
        <v>9.0777133726560513E-3</v>
      </c>
      <c r="M74" s="51">
        <f t="shared" si="21"/>
        <v>8.9378888499697679E-3</v>
      </c>
      <c r="N74" s="51">
        <f t="shared" si="22"/>
        <v>9.4146394887161099E-3</v>
      </c>
      <c r="O74" s="51">
        <f t="shared" si="23"/>
        <v>9.4346222904200423E-3</v>
      </c>
      <c r="P74" s="51">
        <f t="shared" si="24"/>
        <v>7.8202839192751863E-3</v>
      </c>
      <c r="Q74" s="51">
        <f t="shared" si="25"/>
        <v>1.0334036824103049E-2</v>
      </c>
      <c r="R74" s="51">
        <f t="shared" si="26"/>
        <v>7.1122206747319099E-3</v>
      </c>
      <c r="S74" s="51">
        <f t="shared" si="27"/>
        <v>6.8399491189402783E-3</v>
      </c>
      <c r="T74" s="51">
        <f t="shared" si="28"/>
        <v>7.6367079987608704E-3</v>
      </c>
      <c r="U74" s="51">
        <f t="shared" si="29"/>
        <v>9.1666641016135818E-3</v>
      </c>
    </row>
    <row r="75" spans="1:21" x14ac:dyDescent="0.7">
      <c r="A75" s="52" t="s">
        <v>109</v>
      </c>
      <c r="B75" s="53">
        <v>7786.2799339338089</v>
      </c>
      <c r="C75" s="54">
        <v>16400.634712212926</v>
      </c>
      <c r="D75" s="54">
        <v>19966.977449646616</v>
      </c>
      <c r="E75" s="53">
        <v>3809.390648172433</v>
      </c>
      <c r="F75" s="53">
        <v>72225.019355126264</v>
      </c>
      <c r="G75" s="52">
        <v>8637</v>
      </c>
      <c r="H75" s="48">
        <v>1665</v>
      </c>
      <c r="I75" s="48">
        <v>1653.2954608120483</v>
      </c>
      <c r="J75" s="48">
        <v>1533.4063206178701</v>
      </c>
      <c r="K75" s="52"/>
      <c r="L75" s="51">
        <f t="shared" si="20"/>
        <v>1.6559140288892812E-3</v>
      </c>
      <c r="M75" s="51">
        <f t="shared" si="21"/>
        <v>3.5641799846381226E-3</v>
      </c>
      <c r="N75" s="51">
        <f t="shared" si="22"/>
        <v>3.5989213388714237E-3</v>
      </c>
      <c r="O75" s="51">
        <f t="shared" si="23"/>
        <v>2.4455525021416648E-3</v>
      </c>
      <c r="P75" s="51">
        <f t="shared" si="24"/>
        <v>2.4889454225330248E-3</v>
      </c>
      <c r="Q75" s="51">
        <f t="shared" si="25"/>
        <v>3.290873683717205E-3</v>
      </c>
      <c r="R75" s="51">
        <f t="shared" si="26"/>
        <v>5.5944854837381916E-4</v>
      </c>
      <c r="S75" s="51">
        <f t="shared" si="27"/>
        <v>4.7597969276662224E-4</v>
      </c>
      <c r="T75" s="51">
        <f t="shared" si="28"/>
        <v>7.5515718929715988E-4</v>
      </c>
      <c r="U75" s="51">
        <f t="shared" si="29"/>
        <v>2.470321409320294E-3</v>
      </c>
    </row>
    <row r="76" spans="1:21" x14ac:dyDescent="0.7">
      <c r="B76" s="49">
        <f>SUM(B3:B75)</f>
        <v>4702103.9728472643</v>
      </c>
      <c r="C76" s="50">
        <f>SUM(C3:C75)</f>
        <v>4601516.9780709352</v>
      </c>
      <c r="D76" s="50">
        <f>SUM(D3:D75)</f>
        <v>5548044.9750279924</v>
      </c>
      <c r="E76" s="49">
        <f>SUM(E3:E75)</f>
        <v>1557680.9922651027</v>
      </c>
      <c r="F76" s="49">
        <f>SUM(F3:F75)</f>
        <v>29018321.856821649</v>
      </c>
      <c r="G76" s="48">
        <v>2624531</v>
      </c>
      <c r="H76" s="48">
        <f>SUM(H3:H75)</f>
        <v>2976145</v>
      </c>
      <c r="I76" s="48">
        <f>SUM(I3:I75)</f>
        <v>3473457.9771718876</v>
      </c>
      <c r="J76" s="48">
        <f>SUM(J3:J75)</f>
        <v>2030578.9871974103</v>
      </c>
      <c r="L76" s="48">
        <f t="shared" ref="L76:U76" si="30">SUM(L3:L75)</f>
        <v>1.0000000000000002</v>
      </c>
      <c r="M76" s="48">
        <f t="shared" si="30"/>
        <v>1.0000000000000002</v>
      </c>
      <c r="N76" s="48">
        <f t="shared" si="30"/>
        <v>0.99999999999999967</v>
      </c>
      <c r="O76" s="48">
        <f t="shared" si="30"/>
        <v>1.0000000000000002</v>
      </c>
      <c r="P76" s="48">
        <f t="shared" si="30"/>
        <v>1.0000000000000004</v>
      </c>
      <c r="Q76" s="48">
        <f t="shared" si="30"/>
        <v>0.99999999999999978</v>
      </c>
      <c r="R76" s="48">
        <f t="shared" si="30"/>
        <v>1.0000000000000002</v>
      </c>
      <c r="S76" s="48">
        <f t="shared" si="30"/>
        <v>0.99999999999999978</v>
      </c>
      <c r="T76" s="48">
        <f t="shared" si="30"/>
        <v>0.99999999999999989</v>
      </c>
      <c r="U76" s="48">
        <f t="shared" si="30"/>
        <v>1.0000000000000002</v>
      </c>
    </row>
    <row r="78" spans="1:21" x14ac:dyDescent="0.7">
      <c r="A78" s="48" t="s">
        <v>108</v>
      </c>
    </row>
    <row r="79" spans="1:21" x14ac:dyDescent="0.7">
      <c r="A79" s="48" t="s">
        <v>107</v>
      </c>
    </row>
    <row r="81" spans="1:1" x14ac:dyDescent="0.7">
      <c r="A81" s="48" t="s">
        <v>106</v>
      </c>
    </row>
    <row r="82" spans="1:1" x14ac:dyDescent="0.7">
      <c r="A82" s="48" t="s">
        <v>105</v>
      </c>
    </row>
    <row r="83" spans="1:1" x14ac:dyDescent="0.7">
      <c r="A83" s="48" t="s">
        <v>104</v>
      </c>
    </row>
    <row r="84" spans="1:1" x14ac:dyDescent="0.7">
      <c r="A84" s="48" t="s">
        <v>103</v>
      </c>
    </row>
    <row r="85" spans="1:1" x14ac:dyDescent="0.7">
      <c r="A85" s="48" t="s">
        <v>102</v>
      </c>
    </row>
    <row r="86" spans="1:1" x14ac:dyDescent="0.7">
      <c r="A86" s="48" t="s">
        <v>101</v>
      </c>
    </row>
  </sheetData>
  <sheetProtection sheet="1" objects="1" scenarios="1"/>
  <mergeCells count="2">
    <mergeCell ref="A1:G1"/>
    <mergeCell ref="L1:U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73"/>
  <sheetViews>
    <sheetView zoomScale="85" zoomScaleNormal="85" zoomScalePageLayoutView="85" workbookViewId="0">
      <selection activeCell="D84" sqref="D84"/>
    </sheetView>
  </sheetViews>
  <sheetFormatPr defaultColWidth="8.86328125" defaultRowHeight="13" x14ac:dyDescent="0.6"/>
  <cols>
    <col min="1" max="1" width="18.86328125" bestFit="1" customWidth="1"/>
    <col min="2" max="9" width="13.1328125" customWidth="1"/>
  </cols>
  <sheetData>
    <row r="1" spans="1:19" s="61" customFormat="1" ht="40.5" x14ac:dyDescent="0.6">
      <c r="A1" s="63" t="s">
        <v>13</v>
      </c>
      <c r="B1" s="62" t="s">
        <v>14</v>
      </c>
      <c r="C1" s="62" t="s">
        <v>15</v>
      </c>
      <c r="D1" s="62" t="s">
        <v>16</v>
      </c>
      <c r="E1" s="62" t="s">
        <v>17</v>
      </c>
      <c r="F1" s="62" t="s">
        <v>79</v>
      </c>
      <c r="G1" s="62" t="s">
        <v>80</v>
      </c>
      <c r="H1" s="62" t="s">
        <v>18</v>
      </c>
      <c r="I1" s="62" t="s">
        <v>19</v>
      </c>
      <c r="K1" s="62" t="s">
        <v>84</v>
      </c>
      <c r="L1" s="62" t="s">
        <v>14</v>
      </c>
      <c r="M1" s="62" t="s">
        <v>15</v>
      </c>
      <c r="N1" s="62" t="s">
        <v>16</v>
      </c>
      <c r="O1" s="62" t="s">
        <v>17</v>
      </c>
      <c r="P1" s="62" t="s">
        <v>79</v>
      </c>
      <c r="Q1" s="62" t="s">
        <v>80</v>
      </c>
      <c r="R1" s="62" t="s">
        <v>18</v>
      </c>
      <c r="S1" s="62" t="s">
        <v>19</v>
      </c>
    </row>
    <row r="2" spans="1:19" ht="13.5" x14ac:dyDescent="0.7">
      <c r="A2" s="41" t="s">
        <v>20</v>
      </c>
      <c r="B2" s="42">
        <v>229881</v>
      </c>
      <c r="C2" s="42">
        <v>52413</v>
      </c>
      <c r="D2" s="42">
        <v>58160</v>
      </c>
      <c r="E2" s="42">
        <v>19080</v>
      </c>
      <c r="F2" s="42">
        <v>95621</v>
      </c>
      <c r="G2" s="42">
        <v>23269</v>
      </c>
      <c r="H2" s="42">
        <v>32841</v>
      </c>
      <c r="I2" s="42">
        <v>36477</v>
      </c>
      <c r="K2" t="str">
        <f>Summary!C10</f>
        <v>Siskiyou</v>
      </c>
      <c r="L2">
        <f t="shared" ref="L2:S2" si="0">INDEX(B:B,MATCH($K$2,$A:$A,0))</f>
        <v>45168</v>
      </c>
      <c r="M2">
        <f t="shared" si="0"/>
        <v>22674</v>
      </c>
      <c r="N2">
        <f t="shared" si="0"/>
        <v>4878</v>
      </c>
      <c r="O2">
        <f t="shared" si="0"/>
        <v>4969</v>
      </c>
      <c r="P2">
        <f t="shared" si="0"/>
        <v>18788</v>
      </c>
      <c r="Q2">
        <f t="shared" si="0"/>
        <v>4572</v>
      </c>
      <c r="R2">
        <f t="shared" si="0"/>
        <v>6453</v>
      </c>
      <c r="S2">
        <f t="shared" si="0"/>
        <v>7167</v>
      </c>
    </row>
    <row r="3" spans="1:19" ht="13.5" x14ac:dyDescent="0.7">
      <c r="A3" s="41" t="s">
        <v>21</v>
      </c>
      <c r="B3" s="42">
        <v>420463</v>
      </c>
      <c r="C3" s="42">
        <v>119412</v>
      </c>
      <c r="D3" s="42">
        <v>90400</v>
      </c>
      <c r="E3" s="42">
        <v>47933</v>
      </c>
      <c r="F3" s="42">
        <v>174895</v>
      </c>
      <c r="G3" s="42">
        <v>42560</v>
      </c>
      <c r="H3" s="42">
        <v>60068</v>
      </c>
      <c r="I3" s="42">
        <v>66718</v>
      </c>
    </row>
    <row r="4" spans="1:19" ht="13.5" x14ac:dyDescent="0.7">
      <c r="A4" s="41" t="s">
        <v>22</v>
      </c>
      <c r="B4" s="42">
        <v>58863</v>
      </c>
      <c r="C4" s="42">
        <v>19484</v>
      </c>
      <c r="D4" s="42">
        <v>9653</v>
      </c>
      <c r="E4" s="42">
        <v>6298</v>
      </c>
      <c r="F4" s="42">
        <v>24484</v>
      </c>
      <c r="G4" s="42">
        <v>5958</v>
      </c>
      <c r="H4" s="42">
        <v>8409</v>
      </c>
      <c r="I4" s="42">
        <v>9340</v>
      </c>
    </row>
    <row r="5" spans="1:19" ht="13.5" x14ac:dyDescent="0.7">
      <c r="A5" s="41" t="s">
        <v>23</v>
      </c>
      <c r="B5" s="42">
        <v>248421</v>
      </c>
      <c r="C5" s="42">
        <v>95891</v>
      </c>
      <c r="D5" s="42">
        <v>38008</v>
      </c>
      <c r="E5" s="42">
        <v>30059</v>
      </c>
      <c r="F5" s="42">
        <v>103333</v>
      </c>
      <c r="G5" s="42">
        <v>25146</v>
      </c>
      <c r="H5" s="42">
        <v>35490</v>
      </c>
      <c r="I5" s="42">
        <v>39419</v>
      </c>
    </row>
    <row r="6" spans="1:19" ht="13.5" x14ac:dyDescent="0.7">
      <c r="A6" s="41" t="s">
        <v>24</v>
      </c>
      <c r="B6" s="42">
        <v>272486</v>
      </c>
      <c r="C6" s="42">
        <v>67031</v>
      </c>
      <c r="D6" s="42">
        <v>46323</v>
      </c>
      <c r="E6" s="42">
        <v>17439</v>
      </c>
      <c r="F6" s="42">
        <v>113343</v>
      </c>
      <c r="G6" s="42">
        <v>27581</v>
      </c>
      <c r="H6" s="42">
        <v>38928</v>
      </c>
      <c r="I6" s="42">
        <v>43237</v>
      </c>
    </row>
    <row r="7" spans="1:19" ht="13.5" x14ac:dyDescent="0.7">
      <c r="A7" s="41" t="s">
        <v>25</v>
      </c>
      <c r="B7" s="42">
        <v>435418</v>
      </c>
      <c r="C7" s="42">
        <v>84471</v>
      </c>
      <c r="D7" s="42">
        <v>92744</v>
      </c>
      <c r="E7" s="42">
        <v>39188</v>
      </c>
      <c r="F7" s="42">
        <v>181116</v>
      </c>
      <c r="G7" s="42">
        <v>44074</v>
      </c>
      <c r="H7" s="42">
        <v>62205</v>
      </c>
      <c r="I7" s="42">
        <v>69091</v>
      </c>
    </row>
    <row r="8" spans="1:19" ht="13.5" x14ac:dyDescent="0.7">
      <c r="A8" s="41" t="s">
        <v>26</v>
      </c>
      <c r="B8" s="42">
        <v>652512</v>
      </c>
      <c r="C8" s="42">
        <v>116800</v>
      </c>
      <c r="D8" s="42">
        <v>91352</v>
      </c>
      <c r="E8" s="42">
        <v>56116</v>
      </c>
      <c r="F8" s="42">
        <v>271418</v>
      </c>
      <c r="G8" s="42">
        <v>66048</v>
      </c>
      <c r="H8" s="42">
        <v>93220</v>
      </c>
      <c r="I8" s="42">
        <v>103538</v>
      </c>
    </row>
    <row r="9" spans="1:19" ht="13.5" x14ac:dyDescent="0.7">
      <c r="A9" s="41" t="s">
        <v>27</v>
      </c>
      <c r="B9" s="42">
        <v>845998</v>
      </c>
      <c r="C9" s="42">
        <v>131976</v>
      </c>
      <c r="D9" s="42">
        <v>177660</v>
      </c>
      <c r="E9" s="42">
        <v>96444</v>
      </c>
      <c r="F9" s="42">
        <v>351900</v>
      </c>
      <c r="G9" s="42">
        <v>85633</v>
      </c>
      <c r="H9" s="42">
        <v>120861</v>
      </c>
      <c r="I9" s="42">
        <v>134240</v>
      </c>
    </row>
    <row r="10" spans="1:19" ht="13.5" x14ac:dyDescent="0.7">
      <c r="A10" s="41" t="s">
        <v>28</v>
      </c>
      <c r="B10" s="42">
        <v>216720</v>
      </c>
      <c r="C10" s="42">
        <v>43127</v>
      </c>
      <c r="D10" s="42">
        <v>36192</v>
      </c>
      <c r="E10" s="42">
        <v>16904</v>
      </c>
      <c r="F10" s="42">
        <v>90147</v>
      </c>
      <c r="G10" s="42">
        <v>21937</v>
      </c>
      <c r="H10" s="42">
        <v>30961</v>
      </c>
      <c r="I10" s="42">
        <v>34388</v>
      </c>
    </row>
    <row r="11" spans="1:19" ht="13.5" x14ac:dyDescent="0.7">
      <c r="A11" s="41" t="s">
        <v>29</v>
      </c>
      <c r="B11" s="42">
        <v>644409</v>
      </c>
      <c r="C11" s="42">
        <v>121149</v>
      </c>
      <c r="D11" s="42">
        <v>86995</v>
      </c>
      <c r="E11" s="42">
        <v>49619</v>
      </c>
      <c r="F11" s="42">
        <v>268047</v>
      </c>
      <c r="G11" s="42">
        <v>65228</v>
      </c>
      <c r="H11" s="42">
        <v>92062</v>
      </c>
      <c r="I11" s="42">
        <v>102252</v>
      </c>
    </row>
    <row r="12" spans="1:19" ht="26.5" x14ac:dyDescent="0.7">
      <c r="A12" s="40" t="s">
        <v>93</v>
      </c>
      <c r="B12" s="42">
        <v>268723</v>
      </c>
      <c r="C12" s="42">
        <v>95665</v>
      </c>
      <c r="D12" s="42">
        <v>112595</v>
      </c>
      <c r="E12" s="42">
        <v>34128</v>
      </c>
      <c r="F12" s="42">
        <v>111778</v>
      </c>
      <c r="G12" s="42">
        <v>27201</v>
      </c>
      <c r="H12" s="42">
        <v>38391</v>
      </c>
      <c r="I12" s="42">
        <v>42640</v>
      </c>
    </row>
    <row r="13" spans="1:19" ht="13.5" x14ac:dyDescent="0.7">
      <c r="A13" s="41" t="s">
        <v>30</v>
      </c>
      <c r="B13" s="42">
        <v>1074709</v>
      </c>
      <c r="C13" s="42">
        <v>194522</v>
      </c>
      <c r="D13" s="42">
        <v>122517</v>
      </c>
      <c r="E13" s="42">
        <v>90276</v>
      </c>
      <c r="F13" s="42">
        <v>447034</v>
      </c>
      <c r="G13" s="42">
        <v>108784</v>
      </c>
      <c r="H13" s="42">
        <v>153536</v>
      </c>
      <c r="I13" s="42">
        <v>170531</v>
      </c>
    </row>
    <row r="14" spans="1:19" ht="13.5" x14ac:dyDescent="0.7">
      <c r="A14" s="41" t="s">
        <v>31</v>
      </c>
      <c r="B14" s="42">
        <v>62152</v>
      </c>
      <c r="C14" s="42">
        <v>29025</v>
      </c>
      <c r="D14" s="42">
        <v>8763</v>
      </c>
      <c r="E14" s="42">
        <v>8142</v>
      </c>
      <c r="F14" s="42">
        <v>25853</v>
      </c>
      <c r="G14" s="42">
        <v>6291</v>
      </c>
      <c r="H14" s="42">
        <v>8879</v>
      </c>
      <c r="I14" s="42">
        <v>9862</v>
      </c>
    </row>
    <row r="15" spans="1:19" ht="13.5" x14ac:dyDescent="0.7">
      <c r="A15" s="41" t="s">
        <v>32</v>
      </c>
      <c r="B15" s="42">
        <v>440641</v>
      </c>
      <c r="C15" s="42">
        <v>131752</v>
      </c>
      <c r="D15" s="42">
        <v>101347</v>
      </c>
      <c r="E15" s="42">
        <v>51996</v>
      </c>
      <c r="F15" s="42">
        <v>183288</v>
      </c>
      <c r="G15" s="42">
        <v>44602</v>
      </c>
      <c r="H15" s="42">
        <v>62951</v>
      </c>
      <c r="I15" s="42">
        <v>69919</v>
      </c>
    </row>
    <row r="16" spans="1:19" ht="13.5" x14ac:dyDescent="0.7">
      <c r="A16" s="41" t="s">
        <v>33</v>
      </c>
      <c r="B16" s="42">
        <v>595341</v>
      </c>
      <c r="C16" s="42">
        <v>135142</v>
      </c>
      <c r="D16" s="42">
        <v>101803</v>
      </c>
      <c r="E16" s="42">
        <v>44651</v>
      </c>
      <c r="F16" s="42">
        <v>247637</v>
      </c>
      <c r="G16" s="42">
        <v>60261</v>
      </c>
      <c r="H16" s="42">
        <v>85052</v>
      </c>
      <c r="I16" s="42">
        <v>94467</v>
      </c>
    </row>
    <row r="17" spans="1:9" ht="13.5" x14ac:dyDescent="0.7">
      <c r="A17" s="41" t="s">
        <v>34</v>
      </c>
      <c r="B17" s="42">
        <v>19962</v>
      </c>
      <c r="C17" s="42">
        <v>8264</v>
      </c>
      <c r="D17" s="42">
        <v>1876</v>
      </c>
      <c r="E17" s="42">
        <v>1817</v>
      </c>
      <c r="F17" s="42">
        <v>8304</v>
      </c>
      <c r="G17" s="42">
        <v>2021</v>
      </c>
      <c r="H17" s="42">
        <v>2852</v>
      </c>
      <c r="I17" s="42">
        <v>3168</v>
      </c>
    </row>
    <row r="18" spans="1:9" ht="13.5" x14ac:dyDescent="0.7">
      <c r="A18" s="41" t="s">
        <v>35</v>
      </c>
      <c r="B18" s="42">
        <v>418357</v>
      </c>
      <c r="C18" s="42">
        <v>65264</v>
      </c>
      <c r="D18" s="42">
        <v>23846</v>
      </c>
      <c r="E18" s="42">
        <v>23428</v>
      </c>
      <c r="F18" s="42">
        <v>174019</v>
      </c>
      <c r="G18" s="42">
        <v>42347</v>
      </c>
      <c r="H18" s="42">
        <v>59768</v>
      </c>
      <c r="I18" s="42">
        <v>66383</v>
      </c>
    </row>
    <row r="19" spans="1:9" ht="13.5" x14ac:dyDescent="0.7">
      <c r="A19" s="41" t="s">
        <v>36</v>
      </c>
      <c r="B19" s="42">
        <v>178437</v>
      </c>
      <c r="C19" s="42">
        <v>33011</v>
      </c>
      <c r="D19" s="42">
        <v>36044</v>
      </c>
      <c r="E19" s="42">
        <v>15167</v>
      </c>
      <c r="F19" s="42">
        <v>74222</v>
      </c>
      <c r="G19" s="42">
        <v>18062</v>
      </c>
      <c r="H19" s="42">
        <v>25492</v>
      </c>
      <c r="I19" s="42">
        <v>28314</v>
      </c>
    </row>
    <row r="20" spans="1:9" ht="12.65" customHeight="1" x14ac:dyDescent="0.7">
      <c r="A20" s="41" t="s">
        <v>37</v>
      </c>
      <c r="B20" s="42">
        <v>213142</v>
      </c>
      <c r="C20" s="42">
        <v>64369</v>
      </c>
      <c r="D20" s="42">
        <v>29414</v>
      </c>
      <c r="E20" s="42">
        <v>18970</v>
      </c>
      <c r="F20" s="42">
        <v>88658</v>
      </c>
      <c r="G20" s="42">
        <v>21575</v>
      </c>
      <c r="H20" s="42">
        <v>30450</v>
      </c>
      <c r="I20" s="42">
        <v>33821</v>
      </c>
    </row>
    <row r="21" spans="1:9" ht="13.5" x14ac:dyDescent="0.7">
      <c r="A21" s="41" t="s">
        <v>38</v>
      </c>
      <c r="B21" s="42">
        <v>478515</v>
      </c>
      <c r="C21" s="42">
        <v>104795</v>
      </c>
      <c r="D21" s="42">
        <v>65557</v>
      </c>
      <c r="E21" s="42">
        <v>44980</v>
      </c>
      <c r="F21" s="42">
        <v>199042</v>
      </c>
      <c r="G21" s="42">
        <v>48436</v>
      </c>
      <c r="H21" s="42">
        <v>68362</v>
      </c>
      <c r="I21" s="42">
        <v>75929</v>
      </c>
    </row>
    <row r="22" spans="1:9" ht="13.5" x14ac:dyDescent="0.7">
      <c r="A22" s="41" t="s">
        <v>89</v>
      </c>
      <c r="B22" s="42">
        <v>285133</v>
      </c>
      <c r="C22" s="42">
        <v>67862</v>
      </c>
      <c r="D22" s="42">
        <v>109491</v>
      </c>
      <c r="E22" s="42">
        <v>23951</v>
      </c>
      <c r="F22" s="42">
        <v>118604</v>
      </c>
      <c r="G22" s="42">
        <v>28862</v>
      </c>
      <c r="H22" s="42">
        <v>40735</v>
      </c>
      <c r="I22" s="42">
        <v>45244</v>
      </c>
    </row>
    <row r="23" spans="1:9" ht="13.5" x14ac:dyDescent="0.7">
      <c r="A23" s="41" t="s">
        <v>39</v>
      </c>
      <c r="B23" s="42">
        <v>175190</v>
      </c>
      <c r="C23" s="42">
        <v>75682</v>
      </c>
      <c r="D23" s="42">
        <v>63944</v>
      </c>
      <c r="E23" s="42">
        <v>30834</v>
      </c>
      <c r="F23" s="42">
        <v>72872</v>
      </c>
      <c r="G23" s="42">
        <v>17733</v>
      </c>
      <c r="H23" s="42">
        <v>25028</v>
      </c>
      <c r="I23" s="42">
        <v>27799</v>
      </c>
    </row>
    <row r="24" spans="1:9" ht="13.5" x14ac:dyDescent="0.7">
      <c r="A24" s="41" t="s">
        <v>40</v>
      </c>
      <c r="B24" s="42">
        <v>961577</v>
      </c>
      <c r="C24" s="42">
        <v>325975</v>
      </c>
      <c r="D24" s="42">
        <v>280781</v>
      </c>
      <c r="E24" s="42">
        <v>113466</v>
      </c>
      <c r="F24" s="42">
        <v>399976</v>
      </c>
      <c r="G24" s="42">
        <v>97332</v>
      </c>
      <c r="H24" s="42">
        <v>137373</v>
      </c>
      <c r="I24" s="42">
        <v>152579</v>
      </c>
    </row>
    <row r="25" spans="1:9" ht="13.5" x14ac:dyDescent="0.7">
      <c r="A25" s="41" t="s">
        <v>41</v>
      </c>
      <c r="B25" s="42">
        <v>30690</v>
      </c>
      <c r="C25" s="42">
        <v>11478</v>
      </c>
      <c r="D25" s="42">
        <v>4174</v>
      </c>
      <c r="E25" s="42">
        <v>2332</v>
      </c>
      <c r="F25" s="42">
        <v>12766</v>
      </c>
      <c r="G25" s="42">
        <v>3107</v>
      </c>
      <c r="H25" s="42">
        <v>4385</v>
      </c>
      <c r="I25" s="42">
        <v>4870</v>
      </c>
    </row>
    <row r="26" spans="1:9" ht="13.5" x14ac:dyDescent="0.7">
      <c r="A26" s="41" t="s">
        <v>42</v>
      </c>
      <c r="B26" s="42">
        <v>36153</v>
      </c>
      <c r="C26" s="42">
        <v>9364</v>
      </c>
      <c r="D26" s="42">
        <v>7628</v>
      </c>
      <c r="E26" s="42">
        <v>3109</v>
      </c>
      <c r="F26" s="42">
        <v>15038</v>
      </c>
      <c r="G26" s="42">
        <v>3659</v>
      </c>
      <c r="H26" s="42">
        <v>5165</v>
      </c>
      <c r="I26" s="42">
        <v>5737</v>
      </c>
    </row>
    <row r="27" spans="1:9" ht="13.5" x14ac:dyDescent="0.7">
      <c r="A27" s="41" t="s">
        <v>43</v>
      </c>
      <c r="B27" s="42">
        <v>507594</v>
      </c>
      <c r="C27" s="42">
        <v>156339</v>
      </c>
      <c r="D27" s="42">
        <v>99996</v>
      </c>
      <c r="E27" s="42">
        <v>51775</v>
      </c>
      <c r="F27" s="42">
        <v>211138</v>
      </c>
      <c r="G27" s="42">
        <v>51380</v>
      </c>
      <c r="H27" s="42">
        <v>72516</v>
      </c>
      <c r="I27" s="42">
        <v>80543</v>
      </c>
    </row>
    <row r="28" spans="1:9" ht="13.5" x14ac:dyDescent="0.7">
      <c r="A28" s="41" t="s">
        <v>44</v>
      </c>
      <c r="B28" s="42">
        <v>5280495</v>
      </c>
      <c r="C28" s="42">
        <v>1784807</v>
      </c>
      <c r="D28" s="42">
        <v>1415173</v>
      </c>
      <c r="E28" s="42">
        <v>512208</v>
      </c>
      <c r="F28" s="42">
        <v>2196466</v>
      </c>
      <c r="G28" s="42">
        <v>534501</v>
      </c>
      <c r="H28" s="42">
        <v>754385</v>
      </c>
      <c r="I28" s="42">
        <v>837889</v>
      </c>
    </row>
    <row r="29" spans="1:9" ht="13.5" x14ac:dyDescent="0.7">
      <c r="A29" s="41" t="s">
        <v>45</v>
      </c>
      <c r="B29" s="42">
        <v>1623406</v>
      </c>
      <c r="C29" s="42">
        <v>407475</v>
      </c>
      <c r="D29" s="42">
        <v>219160</v>
      </c>
      <c r="E29" s="42">
        <v>165587</v>
      </c>
      <c r="F29" s="42">
        <v>675269</v>
      </c>
      <c r="G29" s="42">
        <v>164324</v>
      </c>
      <c r="H29" s="42">
        <v>231924</v>
      </c>
      <c r="I29" s="42">
        <v>257596</v>
      </c>
    </row>
    <row r="30" spans="1:9" ht="13.5" x14ac:dyDescent="0.7">
      <c r="A30" s="41" t="s">
        <v>46</v>
      </c>
      <c r="B30" s="42">
        <v>255980</v>
      </c>
      <c r="C30" s="42">
        <v>43773</v>
      </c>
      <c r="D30" s="42">
        <v>20734</v>
      </c>
      <c r="E30" s="42">
        <v>13311</v>
      </c>
      <c r="F30" s="42">
        <v>106477</v>
      </c>
      <c r="G30" s="42">
        <v>25911</v>
      </c>
      <c r="H30" s="42">
        <v>36570</v>
      </c>
      <c r="I30" s="42">
        <v>40618</v>
      </c>
    </row>
    <row r="31" spans="1:9" ht="13.5" x14ac:dyDescent="0.7">
      <c r="A31" s="41" t="s">
        <v>47</v>
      </c>
      <c r="B31" s="42">
        <v>93882</v>
      </c>
      <c r="C31" s="42">
        <v>35206</v>
      </c>
      <c r="D31" s="42">
        <v>14552</v>
      </c>
      <c r="E31" s="42">
        <v>11641</v>
      </c>
      <c r="F31" s="42">
        <v>39051</v>
      </c>
      <c r="G31" s="42">
        <v>9503</v>
      </c>
      <c r="H31" s="42">
        <v>13412</v>
      </c>
      <c r="I31" s="42">
        <v>14897</v>
      </c>
    </row>
    <row r="32" spans="1:9" ht="13.5" x14ac:dyDescent="0.7">
      <c r="A32" s="41" t="s">
        <v>48</v>
      </c>
      <c r="B32" s="42">
        <v>268264</v>
      </c>
      <c r="C32" s="42">
        <v>94429</v>
      </c>
      <c r="D32" s="42">
        <v>89868</v>
      </c>
      <c r="E32" s="42">
        <v>37020</v>
      </c>
      <c r="F32" s="42">
        <v>111587</v>
      </c>
      <c r="G32" s="42">
        <v>27154</v>
      </c>
      <c r="H32" s="42">
        <v>38325</v>
      </c>
      <c r="I32" s="42">
        <v>42567</v>
      </c>
    </row>
    <row r="33" spans="1:9" ht="13.5" x14ac:dyDescent="0.7">
      <c r="A33" s="41" t="s">
        <v>49</v>
      </c>
      <c r="B33" s="42">
        <v>382656</v>
      </c>
      <c r="C33" s="42">
        <v>62756</v>
      </c>
      <c r="D33" s="42">
        <v>33291</v>
      </c>
      <c r="E33" s="42">
        <v>27551</v>
      </c>
      <c r="F33" s="42">
        <v>159169</v>
      </c>
      <c r="G33" s="42">
        <v>38733</v>
      </c>
      <c r="H33" s="42">
        <v>54667</v>
      </c>
      <c r="I33" s="42">
        <v>60718</v>
      </c>
    </row>
    <row r="34" spans="1:9" ht="13.5" x14ac:dyDescent="0.7">
      <c r="A34" s="41" t="s">
        <v>50</v>
      </c>
      <c r="B34" s="42">
        <v>123473</v>
      </c>
      <c r="C34" s="42">
        <v>26423</v>
      </c>
      <c r="D34" s="42">
        <v>15681</v>
      </c>
      <c r="E34" s="42">
        <v>6914</v>
      </c>
      <c r="F34" s="42">
        <v>51360</v>
      </c>
      <c r="G34" s="42">
        <v>12498</v>
      </c>
      <c r="H34" s="42">
        <v>17640</v>
      </c>
      <c r="I34" s="42">
        <v>19592</v>
      </c>
    </row>
    <row r="35" spans="1:9" ht="13.5" x14ac:dyDescent="0.7">
      <c r="A35" s="41" t="s">
        <v>51</v>
      </c>
      <c r="B35" s="42">
        <v>780549</v>
      </c>
      <c r="C35" s="42">
        <v>142060</v>
      </c>
      <c r="D35" s="42">
        <v>182648</v>
      </c>
      <c r="E35" s="42">
        <v>72591</v>
      </c>
      <c r="F35" s="42">
        <v>324676</v>
      </c>
      <c r="G35" s="42">
        <v>79008</v>
      </c>
      <c r="H35" s="42">
        <v>111511</v>
      </c>
      <c r="I35" s="42">
        <v>123855</v>
      </c>
    </row>
    <row r="36" spans="1:9" ht="13.5" x14ac:dyDescent="0.7">
      <c r="A36" s="41" t="s">
        <v>52</v>
      </c>
      <c r="B36" s="42">
        <v>822674</v>
      </c>
      <c r="C36" s="42">
        <v>190038</v>
      </c>
      <c r="D36" s="42">
        <v>132451</v>
      </c>
      <c r="E36" s="42">
        <v>102834</v>
      </c>
      <c r="F36" s="42">
        <v>342198</v>
      </c>
      <c r="G36" s="42">
        <v>83272</v>
      </c>
      <c r="H36" s="42">
        <v>117529</v>
      </c>
      <c r="I36" s="42">
        <v>130539</v>
      </c>
    </row>
    <row r="37" spans="1:9" ht="13.5" x14ac:dyDescent="0.7">
      <c r="A37" s="41" t="s">
        <v>53</v>
      </c>
      <c r="B37" s="42">
        <v>137181</v>
      </c>
      <c r="C37" s="42">
        <v>27573</v>
      </c>
      <c r="D37" s="42">
        <v>23046</v>
      </c>
      <c r="E37" s="42">
        <v>9054</v>
      </c>
      <c r="F37" s="42">
        <v>57061</v>
      </c>
      <c r="G37" s="42">
        <v>13886</v>
      </c>
      <c r="H37" s="42">
        <v>19598</v>
      </c>
      <c r="I37" s="42">
        <v>21767</v>
      </c>
    </row>
    <row r="38" spans="1:9" ht="13.5" x14ac:dyDescent="0.7">
      <c r="A38" s="41" t="s">
        <v>54</v>
      </c>
      <c r="B38" s="42">
        <v>925024</v>
      </c>
      <c r="C38" s="42">
        <v>173905</v>
      </c>
      <c r="D38" s="42">
        <v>174830</v>
      </c>
      <c r="E38" s="42">
        <v>74927</v>
      </c>
      <c r="F38" s="42">
        <v>384772</v>
      </c>
      <c r="G38" s="42">
        <v>93633</v>
      </c>
      <c r="H38" s="42">
        <v>132151</v>
      </c>
      <c r="I38" s="42">
        <v>146779</v>
      </c>
    </row>
    <row r="39" spans="1:9" ht="13.5" x14ac:dyDescent="0.7">
      <c r="A39" s="41" t="s">
        <v>55</v>
      </c>
      <c r="B39" s="42">
        <v>263047</v>
      </c>
      <c r="C39" s="42">
        <v>28672</v>
      </c>
      <c r="D39" s="42">
        <v>26568</v>
      </c>
      <c r="E39" s="42">
        <v>17361</v>
      </c>
      <c r="F39" s="42">
        <v>109417</v>
      </c>
      <c r="G39" s="42">
        <v>26626</v>
      </c>
      <c r="H39" s="42">
        <v>37580</v>
      </c>
      <c r="I39" s="42">
        <v>41739</v>
      </c>
    </row>
    <row r="40" spans="1:9" ht="13.5" x14ac:dyDescent="0.7">
      <c r="A40" s="41" t="s">
        <v>56</v>
      </c>
      <c r="B40" s="42">
        <v>33946</v>
      </c>
      <c r="C40" s="42">
        <v>18229</v>
      </c>
      <c r="D40" s="42">
        <v>9199</v>
      </c>
      <c r="E40" s="42">
        <v>5058</v>
      </c>
      <c r="F40" s="42">
        <v>14120</v>
      </c>
      <c r="G40" s="42">
        <v>3436</v>
      </c>
      <c r="H40" s="42">
        <v>4850</v>
      </c>
      <c r="I40" s="42">
        <v>5387</v>
      </c>
    </row>
    <row r="41" spans="1:9" ht="13.5" x14ac:dyDescent="0.7">
      <c r="A41" s="94" t="s">
        <v>90</v>
      </c>
      <c r="B41" s="42">
        <v>780938</v>
      </c>
      <c r="C41" s="42">
        <v>125731</v>
      </c>
      <c r="D41" s="42">
        <v>115579</v>
      </c>
      <c r="E41" s="42">
        <v>59351</v>
      </c>
      <c r="F41" s="42">
        <v>324838</v>
      </c>
      <c r="G41" s="42">
        <v>79048</v>
      </c>
      <c r="H41" s="42">
        <v>111567</v>
      </c>
      <c r="I41" s="42">
        <v>123916</v>
      </c>
    </row>
    <row r="42" spans="1:9" ht="13.5" x14ac:dyDescent="0.7">
      <c r="A42" s="40" t="s">
        <v>85</v>
      </c>
      <c r="B42" s="42">
        <v>410948</v>
      </c>
      <c r="C42" s="42">
        <v>89587</v>
      </c>
      <c r="D42" s="42">
        <v>56300</v>
      </c>
      <c r="E42" s="42">
        <v>29999</v>
      </c>
      <c r="F42" s="42">
        <v>170937</v>
      </c>
      <c r="G42" s="42">
        <v>41597</v>
      </c>
      <c r="H42" s="42">
        <v>58709</v>
      </c>
      <c r="I42" s="42">
        <v>65208</v>
      </c>
    </row>
    <row r="43" spans="1:9" ht="13.5" x14ac:dyDescent="0.7">
      <c r="A43" s="40" t="s">
        <v>91</v>
      </c>
      <c r="B43" s="42">
        <v>629581</v>
      </c>
      <c r="C43" s="42">
        <v>239241</v>
      </c>
      <c r="D43" s="42">
        <v>98215</v>
      </c>
      <c r="E43" s="42">
        <v>53514</v>
      </c>
      <c r="F43" s="42">
        <v>261880</v>
      </c>
      <c r="G43" s="42">
        <v>63727</v>
      </c>
      <c r="H43" s="42">
        <v>89944</v>
      </c>
      <c r="I43" s="42">
        <v>99900</v>
      </c>
    </row>
    <row r="44" spans="1:9" ht="13.5" x14ac:dyDescent="0.7">
      <c r="A44" s="95" t="s">
        <v>57</v>
      </c>
      <c r="B44" s="42">
        <v>597477</v>
      </c>
      <c r="C44" s="42">
        <v>109936</v>
      </c>
      <c r="D44" s="42">
        <v>190595</v>
      </c>
      <c r="E44" s="42">
        <v>49591</v>
      </c>
      <c r="F44" s="42">
        <v>248525</v>
      </c>
      <c r="G44" s="42">
        <v>60478</v>
      </c>
      <c r="H44" s="42">
        <v>85357</v>
      </c>
      <c r="I44" s="42">
        <v>94805</v>
      </c>
    </row>
    <row r="45" spans="1:9" ht="13.5" x14ac:dyDescent="0.7">
      <c r="A45" s="41" t="s">
        <v>58</v>
      </c>
      <c r="B45" s="42">
        <v>187408</v>
      </c>
      <c r="C45" s="42">
        <v>77212</v>
      </c>
      <c r="D45" s="42">
        <v>22489</v>
      </c>
      <c r="E45" s="42">
        <v>18553</v>
      </c>
      <c r="F45" s="42">
        <v>77954</v>
      </c>
      <c r="G45" s="42">
        <v>18970</v>
      </c>
      <c r="H45" s="42">
        <v>26774</v>
      </c>
      <c r="I45" s="42">
        <v>29737</v>
      </c>
    </row>
    <row r="46" spans="1:9" ht="13.5" x14ac:dyDescent="0.7">
      <c r="A46" s="41" t="s">
        <v>59</v>
      </c>
      <c r="B46" s="42">
        <v>407330</v>
      </c>
      <c r="C46" s="42">
        <v>87576</v>
      </c>
      <c r="D46" s="42">
        <v>130753</v>
      </c>
      <c r="E46" s="42">
        <v>37882</v>
      </c>
      <c r="F46" s="42">
        <v>169432</v>
      </c>
      <c r="G46" s="42">
        <v>41231</v>
      </c>
      <c r="H46" s="42">
        <v>58192</v>
      </c>
      <c r="I46" s="42">
        <v>64634</v>
      </c>
    </row>
    <row r="47" spans="1:9" ht="13.5" x14ac:dyDescent="0.7">
      <c r="A47" s="41" t="s">
        <v>60</v>
      </c>
      <c r="B47" s="42">
        <v>974691</v>
      </c>
      <c r="C47" s="42">
        <v>183242</v>
      </c>
      <c r="D47" s="42">
        <v>224179</v>
      </c>
      <c r="E47" s="42">
        <v>115988</v>
      </c>
      <c r="F47" s="42">
        <v>405431</v>
      </c>
      <c r="G47" s="42">
        <v>98660</v>
      </c>
      <c r="H47" s="42">
        <v>139247</v>
      </c>
      <c r="I47" s="42">
        <v>154660</v>
      </c>
    </row>
    <row r="48" spans="1:9" ht="13.5" x14ac:dyDescent="0.7">
      <c r="A48" s="41" t="s">
        <v>61</v>
      </c>
      <c r="B48" s="42">
        <v>710167</v>
      </c>
      <c r="C48" s="42">
        <v>211630</v>
      </c>
      <c r="D48" s="42">
        <v>178252</v>
      </c>
      <c r="E48" s="42">
        <v>88061</v>
      </c>
      <c r="F48" s="42">
        <v>295400</v>
      </c>
      <c r="G48" s="42">
        <v>71884</v>
      </c>
      <c r="H48" s="42">
        <v>101456</v>
      </c>
      <c r="I48" s="42">
        <v>112687</v>
      </c>
    </row>
    <row r="49" spans="1:9" ht="13.5" x14ac:dyDescent="0.7">
      <c r="A49" s="41" t="s">
        <v>62</v>
      </c>
      <c r="B49" s="42">
        <v>1025177</v>
      </c>
      <c r="C49" s="42">
        <v>297301</v>
      </c>
      <c r="D49" s="42">
        <v>138399</v>
      </c>
      <c r="E49" s="42">
        <v>82014</v>
      </c>
      <c r="F49" s="42">
        <v>426431</v>
      </c>
      <c r="G49" s="42">
        <v>103770</v>
      </c>
      <c r="H49" s="42">
        <v>146459</v>
      </c>
      <c r="I49" s="42">
        <v>162671</v>
      </c>
    </row>
    <row r="50" spans="1:9" ht="13.5" x14ac:dyDescent="0.7">
      <c r="A50" s="41" t="s">
        <v>63</v>
      </c>
      <c r="B50" s="42">
        <v>825106</v>
      </c>
      <c r="C50" s="42">
        <v>261559</v>
      </c>
      <c r="D50" s="42">
        <v>118815</v>
      </c>
      <c r="E50" s="42">
        <v>52807</v>
      </c>
      <c r="F50" s="42">
        <v>343210</v>
      </c>
      <c r="G50" s="42">
        <v>83519</v>
      </c>
      <c r="H50" s="42">
        <v>117877</v>
      </c>
      <c r="I50" s="42">
        <v>130925</v>
      </c>
    </row>
    <row r="51" spans="1:9" ht="13.5" x14ac:dyDescent="0.7">
      <c r="A51" s="41" t="s">
        <v>64</v>
      </c>
      <c r="B51" s="42">
        <v>755923</v>
      </c>
      <c r="C51" s="42">
        <v>200319</v>
      </c>
      <c r="D51" s="42">
        <v>167059</v>
      </c>
      <c r="E51" s="42">
        <v>99026</v>
      </c>
      <c r="F51" s="42">
        <v>314432</v>
      </c>
      <c r="G51" s="42">
        <v>76516</v>
      </c>
      <c r="H51" s="42">
        <v>107993</v>
      </c>
      <c r="I51" s="42">
        <v>119947</v>
      </c>
    </row>
    <row r="52" spans="1:9" ht="13.5" x14ac:dyDescent="0.7">
      <c r="A52" s="41" t="s">
        <v>86</v>
      </c>
      <c r="B52" s="42">
        <v>273007</v>
      </c>
      <c r="C52" s="42">
        <v>70982</v>
      </c>
      <c r="D52" s="42">
        <v>30577</v>
      </c>
      <c r="E52" s="42">
        <v>18564</v>
      </c>
      <c r="F52" s="42">
        <v>113560</v>
      </c>
      <c r="G52" s="42">
        <v>27634</v>
      </c>
      <c r="H52" s="42">
        <v>39003</v>
      </c>
      <c r="I52" s="42">
        <v>43320</v>
      </c>
    </row>
    <row r="53" spans="1:9" ht="13.5" x14ac:dyDescent="0.7">
      <c r="A53" s="41" t="s">
        <v>87</v>
      </c>
      <c r="B53" s="42">
        <v>730826</v>
      </c>
      <c r="C53" s="42">
        <v>111816</v>
      </c>
      <c r="D53" s="42">
        <v>84776</v>
      </c>
      <c r="E53" s="42">
        <v>46042</v>
      </c>
      <c r="F53" s="42">
        <v>303993</v>
      </c>
      <c r="G53" s="42">
        <v>73975</v>
      </c>
      <c r="H53" s="42">
        <v>104408</v>
      </c>
      <c r="I53" s="42">
        <v>115965</v>
      </c>
    </row>
    <row r="54" spans="1:9" ht="13.5" x14ac:dyDescent="0.7">
      <c r="A54" s="41" t="s">
        <v>65</v>
      </c>
      <c r="B54" s="42">
        <v>195698</v>
      </c>
      <c r="C54" s="42">
        <v>53034</v>
      </c>
      <c r="D54" s="42">
        <v>25832</v>
      </c>
      <c r="E54" s="42">
        <v>12916</v>
      </c>
      <c r="F54" s="42">
        <v>81402</v>
      </c>
      <c r="G54" s="42">
        <v>19809</v>
      </c>
      <c r="H54" s="42">
        <v>27958</v>
      </c>
      <c r="I54" s="42">
        <v>31053</v>
      </c>
    </row>
    <row r="55" spans="1:9" ht="13.5" x14ac:dyDescent="0.7">
      <c r="A55" s="41" t="s">
        <v>66</v>
      </c>
      <c r="B55" s="42">
        <v>267003</v>
      </c>
      <c r="C55" s="42">
        <v>29637</v>
      </c>
      <c r="D55" s="42">
        <v>30705</v>
      </c>
      <c r="E55" s="42">
        <v>22161</v>
      </c>
      <c r="F55" s="42">
        <v>111062</v>
      </c>
      <c r="G55" s="42">
        <v>27027</v>
      </c>
      <c r="H55" s="42">
        <v>38145</v>
      </c>
      <c r="I55" s="42">
        <v>42367</v>
      </c>
    </row>
    <row r="56" spans="1:9" ht="13.5" x14ac:dyDescent="0.7">
      <c r="A56" s="41" t="s">
        <v>67</v>
      </c>
      <c r="B56" s="42">
        <v>110172</v>
      </c>
      <c r="C56" s="42">
        <v>31729</v>
      </c>
      <c r="D56" s="42">
        <v>5178</v>
      </c>
      <c r="E56" s="42">
        <v>8373</v>
      </c>
      <c r="F56" s="42">
        <v>45827</v>
      </c>
      <c r="G56" s="42">
        <v>11152</v>
      </c>
      <c r="H56" s="42">
        <v>15739</v>
      </c>
      <c r="I56" s="42">
        <v>17482</v>
      </c>
    </row>
    <row r="57" spans="1:9" ht="13.5" x14ac:dyDescent="0.7">
      <c r="A57" s="41" t="s">
        <v>68</v>
      </c>
      <c r="B57" s="42">
        <v>404355</v>
      </c>
      <c r="C57" s="42">
        <v>116454</v>
      </c>
      <c r="D57" s="42">
        <v>116859</v>
      </c>
      <c r="E57" s="42">
        <v>45692</v>
      </c>
      <c r="F57" s="42">
        <v>168195</v>
      </c>
      <c r="G57" s="42">
        <v>40929</v>
      </c>
      <c r="H57" s="42">
        <v>57767</v>
      </c>
      <c r="I57" s="42">
        <v>64162</v>
      </c>
    </row>
    <row r="58" spans="1:9" ht="13.5" x14ac:dyDescent="0.7">
      <c r="A58" s="41" t="s">
        <v>69</v>
      </c>
      <c r="B58" s="42">
        <v>255171</v>
      </c>
      <c r="C58" s="42">
        <v>100792</v>
      </c>
      <c r="D58" s="42">
        <v>35724</v>
      </c>
      <c r="E58" s="42">
        <v>27303</v>
      </c>
      <c r="F58" s="42">
        <v>106140</v>
      </c>
      <c r="G58" s="42">
        <v>25829</v>
      </c>
      <c r="H58" s="42">
        <v>36454</v>
      </c>
      <c r="I58" s="42">
        <v>40490</v>
      </c>
    </row>
    <row r="59" spans="1:9" ht="13.5" x14ac:dyDescent="0.7">
      <c r="A59" s="94" t="s">
        <v>92</v>
      </c>
      <c r="B59" s="42">
        <v>506132</v>
      </c>
      <c r="C59" s="42">
        <v>86042</v>
      </c>
      <c r="D59" s="42">
        <v>32392</v>
      </c>
      <c r="E59" s="42">
        <v>35429</v>
      </c>
      <c r="F59" s="42">
        <v>210530</v>
      </c>
      <c r="G59" s="42">
        <v>51231</v>
      </c>
      <c r="H59" s="42">
        <v>72307</v>
      </c>
      <c r="I59" s="42">
        <v>80311</v>
      </c>
    </row>
    <row r="60" spans="1:9" ht="13.5" x14ac:dyDescent="0.7">
      <c r="A60" s="40" t="s">
        <v>88</v>
      </c>
      <c r="B60" s="42">
        <v>45168</v>
      </c>
      <c r="C60" s="42">
        <v>22674</v>
      </c>
      <c r="D60" s="42">
        <v>4878</v>
      </c>
      <c r="E60" s="42">
        <v>4969</v>
      </c>
      <c r="F60" s="42">
        <v>18788</v>
      </c>
      <c r="G60" s="42">
        <v>4572</v>
      </c>
      <c r="H60" s="42">
        <v>6453</v>
      </c>
      <c r="I60" s="42">
        <v>7167</v>
      </c>
    </row>
    <row r="61" spans="1:9" ht="13.5" x14ac:dyDescent="0.7">
      <c r="A61" s="95" t="s">
        <v>70</v>
      </c>
      <c r="B61" s="42">
        <v>418333</v>
      </c>
      <c r="C61" s="42">
        <v>88687</v>
      </c>
      <c r="D61" s="42">
        <v>56893</v>
      </c>
      <c r="E61" s="42">
        <v>35977</v>
      </c>
      <c r="F61" s="42">
        <v>174009</v>
      </c>
      <c r="G61" s="42">
        <v>42344</v>
      </c>
      <c r="H61" s="42">
        <v>59764</v>
      </c>
      <c r="I61" s="42">
        <v>66380</v>
      </c>
    </row>
    <row r="62" spans="1:9" ht="13.5" x14ac:dyDescent="0.7">
      <c r="A62" s="41" t="s">
        <v>81</v>
      </c>
      <c r="B62" s="42">
        <v>490634</v>
      </c>
      <c r="C62" s="42">
        <v>104505</v>
      </c>
      <c r="D62" s="42">
        <v>65745</v>
      </c>
      <c r="E62" s="42">
        <v>36307</v>
      </c>
      <c r="F62" s="42">
        <v>204083</v>
      </c>
      <c r="G62" s="42">
        <v>49663</v>
      </c>
      <c r="H62" s="42">
        <v>70093</v>
      </c>
      <c r="I62" s="42">
        <v>77852</v>
      </c>
    </row>
    <row r="63" spans="1:9" ht="12.95" customHeight="1" x14ac:dyDescent="0.6">
      <c r="A63" s="93" t="s">
        <v>205</v>
      </c>
      <c r="B63" s="92">
        <v>1288523</v>
      </c>
      <c r="C63" s="92">
        <v>249422</v>
      </c>
      <c r="D63" s="92">
        <v>203945</v>
      </c>
      <c r="E63" s="92">
        <v>102136</v>
      </c>
      <c r="F63" s="92">
        <v>535972</v>
      </c>
      <c r="G63" s="92">
        <v>130426</v>
      </c>
      <c r="H63" s="92">
        <v>184082</v>
      </c>
      <c r="I63" s="92">
        <v>204458</v>
      </c>
    </row>
    <row r="64" spans="1:9" ht="13.5" x14ac:dyDescent="0.7">
      <c r="A64" s="41" t="s">
        <v>83</v>
      </c>
      <c r="B64" s="42">
        <v>919339</v>
      </c>
      <c r="C64" s="42">
        <v>135143</v>
      </c>
      <c r="D64" s="42">
        <v>60676</v>
      </c>
      <c r="E64" s="42">
        <v>56080</v>
      </c>
      <c r="F64" s="42">
        <v>382407</v>
      </c>
      <c r="G64" s="42">
        <v>93057</v>
      </c>
      <c r="H64" s="42">
        <v>131339</v>
      </c>
      <c r="I64" s="42">
        <v>145877</v>
      </c>
    </row>
    <row r="65" spans="1:9" ht="13.5" x14ac:dyDescent="0.7">
      <c r="A65" s="41" t="s">
        <v>71</v>
      </c>
      <c r="B65" s="42">
        <v>485162</v>
      </c>
      <c r="C65" s="42">
        <v>120320</v>
      </c>
      <c r="D65" s="42">
        <v>108191</v>
      </c>
      <c r="E65" s="42">
        <v>48031</v>
      </c>
      <c r="F65" s="42">
        <v>201807</v>
      </c>
      <c r="G65" s="42">
        <v>49109</v>
      </c>
      <c r="H65" s="42">
        <v>69311</v>
      </c>
      <c r="I65" s="42">
        <v>76984</v>
      </c>
    </row>
    <row r="66" spans="1:9" ht="13.5" x14ac:dyDescent="0.7">
      <c r="A66" s="41" t="s">
        <v>72</v>
      </c>
      <c r="B66" s="42">
        <v>1050924</v>
      </c>
      <c r="C66" s="42">
        <v>347856</v>
      </c>
      <c r="D66" s="42">
        <v>278495</v>
      </c>
      <c r="E66" s="42">
        <v>120856</v>
      </c>
      <c r="F66" s="42">
        <v>437140</v>
      </c>
      <c r="G66" s="42">
        <v>106376</v>
      </c>
      <c r="H66" s="42">
        <v>150138</v>
      </c>
      <c r="I66" s="42">
        <v>166757</v>
      </c>
    </row>
    <row r="67" spans="1:9" ht="13.5" x14ac:dyDescent="0.7">
      <c r="A67" s="41" t="s">
        <v>82</v>
      </c>
      <c r="B67" s="42">
        <v>829306</v>
      </c>
      <c r="C67" s="42">
        <v>136006</v>
      </c>
      <c r="D67" s="42">
        <v>145128</v>
      </c>
      <c r="E67" s="42">
        <v>64686</v>
      </c>
      <c r="F67" s="42">
        <v>344957</v>
      </c>
      <c r="G67" s="42">
        <v>83944</v>
      </c>
      <c r="H67" s="42">
        <v>118477</v>
      </c>
      <c r="I67" s="42">
        <v>131591</v>
      </c>
    </row>
    <row r="68" spans="1:9" ht="13.5" x14ac:dyDescent="0.7">
      <c r="A68" s="41" t="s">
        <v>73</v>
      </c>
      <c r="B68" s="42">
        <v>393703</v>
      </c>
      <c r="C68" s="42">
        <v>126379</v>
      </c>
      <c r="D68" s="42">
        <v>80709</v>
      </c>
      <c r="E68" s="42">
        <v>62992</v>
      </c>
      <c r="F68" s="42">
        <v>163764</v>
      </c>
      <c r="G68" s="42">
        <v>39851</v>
      </c>
      <c r="H68" s="42">
        <v>56245</v>
      </c>
      <c r="I68" s="42">
        <v>62471</v>
      </c>
    </row>
    <row r="69" spans="1:9" ht="13.5" x14ac:dyDescent="0.7">
      <c r="A69" s="41" t="s">
        <v>74</v>
      </c>
      <c r="B69" s="42">
        <v>120480</v>
      </c>
      <c r="C69" s="42">
        <v>39277</v>
      </c>
      <c r="D69" s="42">
        <v>49517</v>
      </c>
      <c r="E69" s="42">
        <v>14096</v>
      </c>
      <c r="F69" s="42">
        <v>50115</v>
      </c>
      <c r="G69" s="42">
        <v>12195</v>
      </c>
      <c r="H69" s="42">
        <v>17212</v>
      </c>
      <c r="I69" s="42">
        <v>19117</v>
      </c>
    </row>
    <row r="70" spans="1:9" ht="13.5" x14ac:dyDescent="0.7">
      <c r="A70" s="41" t="s">
        <v>75</v>
      </c>
      <c r="B70" s="42">
        <v>23544</v>
      </c>
      <c r="C70" s="42">
        <v>10665</v>
      </c>
      <c r="D70" s="42">
        <v>6522</v>
      </c>
      <c r="E70" s="42">
        <v>2919</v>
      </c>
      <c r="F70" s="42">
        <v>9793</v>
      </c>
      <c r="G70" s="42">
        <v>2383</v>
      </c>
      <c r="H70" s="42">
        <v>3364</v>
      </c>
      <c r="I70" s="42">
        <v>3736</v>
      </c>
    </row>
    <row r="71" spans="1:9" ht="13.5" x14ac:dyDescent="0.7">
      <c r="A71" s="41" t="s">
        <v>76</v>
      </c>
      <c r="B71" s="42">
        <v>630907</v>
      </c>
      <c r="C71" s="42">
        <v>167190</v>
      </c>
      <c r="D71" s="42">
        <v>139430</v>
      </c>
      <c r="E71" s="42">
        <v>83280</v>
      </c>
      <c r="F71" s="42">
        <v>262431</v>
      </c>
      <c r="G71" s="42">
        <v>63861</v>
      </c>
      <c r="H71" s="42">
        <v>90133</v>
      </c>
      <c r="I71" s="42">
        <v>100110</v>
      </c>
    </row>
    <row r="72" spans="1:9" ht="13.5" x14ac:dyDescent="0.7">
      <c r="A72" s="41" t="s">
        <v>77</v>
      </c>
      <c r="B72" s="42">
        <v>307602</v>
      </c>
      <c r="C72" s="42">
        <v>87051</v>
      </c>
      <c r="D72" s="42">
        <v>65519</v>
      </c>
      <c r="E72" s="42">
        <v>37220</v>
      </c>
      <c r="F72" s="42">
        <v>127950</v>
      </c>
      <c r="G72" s="42">
        <v>31136</v>
      </c>
      <c r="H72" s="42">
        <v>43945</v>
      </c>
      <c r="I72" s="42">
        <v>48809</v>
      </c>
    </row>
    <row r="73" spans="1:9" ht="13.5" x14ac:dyDescent="0.7">
      <c r="A73" s="43" t="s">
        <v>78</v>
      </c>
      <c r="B73" s="42">
        <f t="shared" ref="B73:I73" si="1">SUM(B1:B66)</f>
        <v>35507257</v>
      </c>
      <c r="C73" s="42">
        <f t="shared" si="1"/>
        <v>8948036</v>
      </c>
      <c r="D73" s="42">
        <f t="shared" si="1"/>
        <v>6835965</v>
      </c>
      <c r="E73" s="42">
        <f t="shared" si="1"/>
        <v>3301781</v>
      </c>
      <c r="F73" s="42">
        <f t="shared" si="1"/>
        <v>14769541</v>
      </c>
      <c r="G73" s="42">
        <f t="shared" si="1"/>
        <v>3594105</v>
      </c>
      <c r="H73" s="42">
        <f t="shared" si="1"/>
        <v>5072658</v>
      </c>
      <c r="I73" s="42">
        <f t="shared" si="1"/>
        <v>5634164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</vt:i4>
      </vt:variant>
    </vt:vector>
  </HeadingPairs>
  <TitlesOfParts>
    <vt:vector size="25" baseType="lpstr">
      <vt:lpstr>Summary</vt:lpstr>
      <vt:lpstr>Sheet1</vt:lpstr>
      <vt:lpstr>Sheet2</vt:lpstr>
      <vt:lpstr>Sheet3</vt:lpstr>
      <vt:lpstr>Sheet4</vt:lpstr>
      <vt:lpstr>Sheet5</vt:lpstr>
      <vt:lpstr>Sheet6</vt:lpstr>
      <vt:lpstr>Factors #1</vt:lpstr>
      <vt:lpstr>Census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ddConsortia</vt:lpstr>
      <vt:lpstr>tblDemographics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2015-10-28T01:43:36Z</cp:lastPrinted>
  <dcterms:created xsi:type="dcterms:W3CDTF">2014-05-13T19:18:33Z</dcterms:created>
  <dcterms:modified xsi:type="dcterms:W3CDTF">2015-11-30T23:19:42Z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